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V:\市民部_市民生活課\★★環境政策推進室\●788地球温暖化対策経費\G_地球温暖化対策（引っ越し中）\1_地球温暖化対策一般\02_脱炭素先行地域・重点対策加速化事業\02_充当事業\01_屋根上太陽光等導入加速化事業\R7\01_広報、HP等\"/>
    </mc:Choice>
  </mc:AlternateContent>
  <xr:revisionPtr revIDLastSave="0" documentId="13_ncr:1_{27644399-94CA-4FF9-92B4-8EB560AC054F}" xr6:coauthVersionLast="47" xr6:coauthVersionMax="47" xr10:uidLastSave="{00000000-0000-0000-0000-000000000000}"/>
  <workbookProtection workbookAlgorithmName="SHA-512" workbookHashValue="cyVzvqxq1Dc9VmzHY8W7oTsVPebt0zdHLZ+aq8ScS4NMm0pO6hKIGLaBoNTjBLxc61lglVfQlcic9mVbkHIIVw==" workbookSaltValue="x0Pe0C5qKv+zXxmmhsprrA==" workbookSpinCount="100000" lockStructure="1"/>
  <bookViews>
    <workbookView xWindow="705" yWindow="75" windowWidth="15045" windowHeight="10620" tabRatio="834" firstSheet="4" activeTab="4" xr2:uid="{00000000-000D-0000-FFFF-FFFF00000000}"/>
  </bookViews>
  <sheets>
    <sheet name="別記様式第１号計画書" sheetId="1" r:id="rId1"/>
    <sheet name="別記様式第２号⑴（家庭用）" sheetId="2" r:id="rId2"/>
    <sheet name="別記様式第２号⑵（業務用）" sheetId="3" r:id="rId3"/>
    <sheet name="別記様式第２号⑶（ソーラーカーポート等）（家庭用）" sheetId="5" r:id="rId4"/>
    <sheet name="別記様式第２号⑷（ソーラーカーポート等）（業務用）" sheetId="6" r:id="rId5"/>
  </sheets>
  <definedNames>
    <definedName name="_xlnm.Print_Area" localSheetId="0">別記様式第１号計画書!$B$2:$G$42</definedName>
    <definedName name="_xlnm.Print_Area" localSheetId="1">'別記様式第２号⑴（家庭用）'!$B$2:$E$38</definedName>
    <definedName name="_xlnm.Print_Area" localSheetId="2">'別記様式第２号⑵（業務用）'!$B$2:$E$27</definedName>
    <definedName name="_xlnm.Print_Area" localSheetId="3">'別記様式第２号⑶（ソーラーカーポート等）（家庭用）'!$B$2:$E$40</definedName>
    <definedName name="_xlnm.Print_Area" localSheetId="4">'別記様式第２号⑷（ソーラーカーポート等）（業務用）'!$B$2:$E$30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3" l="1"/>
  <c r="E11" i="2"/>
  <c r="C26" i="3"/>
  <c r="C27" i="3" s="1"/>
  <c r="C20" i="3"/>
  <c r="C21" i="3" s="1"/>
  <c r="C13" i="3"/>
  <c r="C12" i="3"/>
  <c r="C37" i="2"/>
  <c r="C38" i="2" s="1"/>
  <c r="C31" i="2"/>
  <c r="C32" i="2" s="1"/>
  <c r="C22" i="3" l="1"/>
  <c r="C29" i="6"/>
  <c r="C30" i="6" s="1"/>
  <c r="E30" i="6" s="1"/>
  <c r="C23" i="6"/>
  <c r="C24" i="6" s="1"/>
  <c r="C15" i="6"/>
  <c r="C16" i="6" s="1"/>
  <c r="C14" i="6"/>
  <c r="E11" i="6"/>
  <c r="C16" i="5"/>
  <c r="C39" i="5"/>
  <c r="C40" i="5" s="1"/>
  <c r="E40" i="5" s="1"/>
  <c r="C33" i="5"/>
  <c r="C34" i="5" s="1"/>
  <c r="C23" i="5"/>
  <c r="C22" i="5"/>
  <c r="E22" i="5" s="1"/>
  <c r="E20" i="5"/>
  <c r="C15" i="5"/>
  <c r="C17" i="5" s="1"/>
  <c r="E12" i="5"/>
  <c r="C15" i="2"/>
  <c r="C20" i="2"/>
  <c r="E20" i="2" s="1"/>
  <c r="C21" i="2"/>
  <c r="C26" i="5" l="1"/>
  <c r="C35" i="5" s="1"/>
  <c r="E35" i="5" s="1"/>
  <c r="C25" i="6"/>
  <c r="E25" i="6" s="1"/>
  <c r="F17" i="3"/>
  <c r="E38" i="2" l="1"/>
  <c r="E18" i="2" l="1"/>
  <c r="E27" i="3" l="1"/>
  <c r="E22" i="3"/>
  <c r="C14" i="2"/>
  <c r="C24" i="2" l="1"/>
  <c r="C33" i="2" l="1"/>
  <c r="E3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11" authorId="0" shapeId="0" xr:uid="{00000000-0006-0000-0100-000001000000}">
      <text>
        <r>
          <rPr>
            <b/>
            <sz val="9"/>
            <color indexed="81"/>
            <rFont val="MS P ゴシック"/>
            <family val="3"/>
            <charset val="128"/>
          </rPr>
          <t>※発電出力は、太陽電池モジュールの公称最大出力の合計値又はパワーコンディショナーの定格出力の合計値のいずれか小さい値（小数点第一まで）を記入してください。</t>
        </r>
      </text>
    </comment>
    <comment ref="C27" authorId="0" shapeId="0" xr:uid="{00000000-0006-0000-0100-000002000000}">
      <text>
        <r>
          <rPr>
            <b/>
            <sz val="9"/>
            <color indexed="81"/>
            <rFont val="MS P ゴシック"/>
            <family val="3"/>
            <charset val="128"/>
          </rPr>
          <t>設備利用率＝想定年間発電電力量［kWh］÷（発電容量［kW］×24時間×365日）×100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9" authorId="0" shapeId="0" xr:uid="{00000000-0006-0000-02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16" authorId="0" shapeId="0" xr:uid="{00000000-0006-0000-0200-000002000000}">
      <text>
        <r>
          <rPr>
            <b/>
            <sz val="9"/>
            <color indexed="81"/>
            <rFont val="MS P ゴシック"/>
            <family val="3"/>
            <charset val="128"/>
          </rPr>
          <t>設備利用率＝想定年間発電電力量［kWh］÷（発電容量［kW］×24時間×365日）×100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12" authorId="0" shapeId="0" xr:uid="{00000000-0006-0000-03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29" authorId="0" shapeId="0" xr:uid="{00000000-0006-0000-0300-000002000000}">
      <text>
        <r>
          <rPr>
            <b/>
            <sz val="9"/>
            <color indexed="81"/>
            <rFont val="MS P ゴシック"/>
            <family val="3"/>
            <charset val="128"/>
          </rPr>
          <t>設備利用率＝想定年間発電電力量［kWh］÷（発電容量［kW］×24時間×365日）×100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11" authorId="0" shapeId="0" xr:uid="{00000000-0006-0000-04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19" authorId="0" shapeId="0" xr:uid="{00000000-0006-0000-0400-000002000000}">
      <text>
        <r>
          <rPr>
            <b/>
            <sz val="9"/>
            <color indexed="81"/>
            <rFont val="MS P ゴシック"/>
            <family val="3"/>
            <charset val="128"/>
          </rPr>
          <t>設備利用率＝想定年間発電電力量［kWh］÷（発電容量［kW］×24時間×365日）×100</t>
        </r>
      </text>
    </comment>
  </commentList>
</comments>
</file>

<file path=xl/sharedStrings.xml><?xml version="1.0" encoding="utf-8"?>
<sst xmlns="http://schemas.openxmlformats.org/spreadsheetml/2006/main" count="269" uniqueCount="151">
  <si>
    <t>補助事業実施計画書</t>
    <rPh sb="0" eb="6">
      <t>ホジョジギョウジッシ</t>
    </rPh>
    <rPh sb="6" eb="9">
      <t>ケイカクショ</t>
    </rPh>
    <phoneticPr fontId="2"/>
  </si>
  <si>
    <t>１．補助事業の概要</t>
    <rPh sb="2" eb="6">
      <t>ホジョジギョウ</t>
    </rPh>
    <rPh sb="7" eb="9">
      <t>ガイヨウ</t>
    </rPh>
    <phoneticPr fontId="2"/>
  </si>
  <si>
    <t>住所</t>
    <rPh sb="0" eb="2">
      <t>ジュウショ</t>
    </rPh>
    <phoneticPr fontId="2"/>
  </si>
  <si>
    <t>（名称）</t>
    <rPh sb="1" eb="3">
      <t>メイショウ</t>
    </rPh>
    <phoneticPr fontId="2"/>
  </si>
  <si>
    <t>氏名</t>
    <rPh sb="0" eb="2">
      <t>シメイ</t>
    </rPh>
    <phoneticPr fontId="2"/>
  </si>
  <si>
    <t>需要家名（建物所有者名）</t>
    <rPh sb="0" eb="3">
      <t>ジュヨウカ</t>
    </rPh>
    <rPh sb="3" eb="4">
      <t>メイ</t>
    </rPh>
    <rPh sb="5" eb="7">
      <t>タテモノ</t>
    </rPh>
    <rPh sb="7" eb="10">
      <t>ショユウシャ</t>
    </rPh>
    <rPh sb="10" eb="11">
      <t>メイ</t>
    </rPh>
    <phoneticPr fontId="2"/>
  </si>
  <si>
    <t>（フリガナ）</t>
    <phoneticPr fontId="2"/>
  </si>
  <si>
    <t>設置場所住所</t>
    <rPh sb="0" eb="4">
      <t>セッチバショ</t>
    </rPh>
    <rPh sb="4" eb="6">
      <t>ジュウショ</t>
    </rPh>
    <phoneticPr fontId="2"/>
  </si>
  <si>
    <t>導入設備の所有形態</t>
    <rPh sb="0" eb="2">
      <t>ドウニュウ</t>
    </rPh>
    <rPh sb="2" eb="4">
      <t>セツビ</t>
    </rPh>
    <rPh sb="5" eb="9">
      <t>ショユウケイタイ</t>
    </rPh>
    <phoneticPr fontId="2"/>
  </si>
  <si>
    <t>申請者に同じ</t>
    <rPh sb="0" eb="3">
      <t>シンセイシャ</t>
    </rPh>
    <rPh sb="4" eb="5">
      <t>オナ</t>
    </rPh>
    <phoneticPr fontId="2"/>
  </si>
  <si>
    <t>申請者住所に同じ</t>
    <rPh sb="0" eb="3">
      <t>シンセイシャ</t>
    </rPh>
    <rPh sb="3" eb="5">
      <t>ジュウショ</t>
    </rPh>
    <rPh sb="6" eb="7">
      <t>オナ</t>
    </rPh>
    <phoneticPr fontId="2"/>
  </si>
  <si>
    <t>①自己所有</t>
    <rPh sb="1" eb="5">
      <t>ジコショユウ</t>
    </rPh>
    <phoneticPr fontId="2"/>
  </si>
  <si>
    <t>②ＰＰＡ（電力購入契約）</t>
    <rPh sb="5" eb="7">
      <t>デンリョク</t>
    </rPh>
    <rPh sb="7" eb="11">
      <t>コウニュウケイヤク</t>
    </rPh>
    <phoneticPr fontId="2"/>
  </si>
  <si>
    <t>③リース契約</t>
    <rPh sb="4" eb="6">
      <t>ケイヤク</t>
    </rPh>
    <phoneticPr fontId="2"/>
  </si>
  <si>
    <t>２．太陽光発電設備について</t>
    <rPh sb="2" eb="9">
      <t>タイヨウコウハツデンセツビ</t>
    </rPh>
    <phoneticPr fontId="2"/>
  </si>
  <si>
    <t>発電出力</t>
    <rPh sb="0" eb="4">
      <t>ハツデンシュツリョク</t>
    </rPh>
    <phoneticPr fontId="2"/>
  </si>
  <si>
    <t>ｋＷ</t>
    <phoneticPr fontId="2"/>
  </si>
  <si>
    <t>太陽電池モジュールのメーカー名</t>
    <rPh sb="0" eb="4">
      <t>タイヨウデンチ</t>
    </rPh>
    <rPh sb="14" eb="15">
      <t>メイ</t>
    </rPh>
    <phoneticPr fontId="2"/>
  </si>
  <si>
    <t>太陽電池モジュールの型番</t>
    <rPh sb="0" eb="4">
      <t>タイヨウデンチ</t>
    </rPh>
    <rPh sb="10" eb="12">
      <t>カタバン</t>
    </rPh>
    <phoneticPr fontId="2"/>
  </si>
  <si>
    <t>パワーコンディショナーのメーカー名</t>
    <rPh sb="16" eb="17">
      <t>メイ</t>
    </rPh>
    <phoneticPr fontId="2"/>
  </si>
  <si>
    <t>パワーコンディショナーの型番</t>
    <rPh sb="12" eb="14">
      <t>カタバン</t>
    </rPh>
    <phoneticPr fontId="2"/>
  </si>
  <si>
    <t>蓄電容量</t>
    <rPh sb="0" eb="2">
      <t>チクデン</t>
    </rPh>
    <rPh sb="2" eb="4">
      <t>ヨウリョウ</t>
    </rPh>
    <phoneticPr fontId="2"/>
  </si>
  <si>
    <t>ｋＷｈ</t>
    <phoneticPr fontId="2"/>
  </si>
  <si>
    <t>蓄電池のメーカー名</t>
    <rPh sb="0" eb="3">
      <t>チクデンチ</t>
    </rPh>
    <rPh sb="8" eb="9">
      <t>メイ</t>
    </rPh>
    <phoneticPr fontId="2"/>
  </si>
  <si>
    <t>蓄電池の型番</t>
    <rPh sb="0" eb="3">
      <t>チクデンチ</t>
    </rPh>
    <rPh sb="4" eb="6">
      <t>カタバン</t>
    </rPh>
    <phoneticPr fontId="2"/>
  </si>
  <si>
    <t>４．手続代行者（※申請者に代わり施工業者等が手続を代行する場合は記載要）</t>
    <rPh sb="2" eb="4">
      <t>テツヅキ</t>
    </rPh>
    <rPh sb="4" eb="7">
      <t>ダイコウシャ</t>
    </rPh>
    <rPh sb="9" eb="12">
      <t>シンセイシャ</t>
    </rPh>
    <rPh sb="13" eb="14">
      <t>カ</t>
    </rPh>
    <rPh sb="16" eb="20">
      <t>セコウギョウシャ</t>
    </rPh>
    <rPh sb="20" eb="21">
      <t>トウ</t>
    </rPh>
    <rPh sb="22" eb="24">
      <t>テツヅキ</t>
    </rPh>
    <rPh sb="25" eb="27">
      <t>ダイコウ</t>
    </rPh>
    <rPh sb="29" eb="31">
      <t>バアイ</t>
    </rPh>
    <rPh sb="32" eb="34">
      <t>キサイ</t>
    </rPh>
    <rPh sb="34" eb="35">
      <t>ヨウ</t>
    </rPh>
    <phoneticPr fontId="2"/>
  </si>
  <si>
    <t>名称</t>
    <rPh sb="0" eb="2">
      <t>メイショウ</t>
    </rPh>
    <phoneticPr fontId="2"/>
  </si>
  <si>
    <t>代表者名</t>
    <rPh sb="0" eb="3">
      <t>ダイヒョウシャ</t>
    </rPh>
    <rPh sb="3" eb="4">
      <t>メイ</t>
    </rPh>
    <phoneticPr fontId="2"/>
  </si>
  <si>
    <t>担当者名</t>
    <rPh sb="0" eb="3">
      <t>タントウシャ</t>
    </rPh>
    <rPh sb="3" eb="4">
      <t>メイ</t>
    </rPh>
    <phoneticPr fontId="2"/>
  </si>
  <si>
    <t>（左記②、③の場合）契約期間</t>
    <rPh sb="1" eb="3">
      <t>サキ</t>
    </rPh>
    <rPh sb="7" eb="9">
      <t>バアイ</t>
    </rPh>
    <rPh sb="10" eb="14">
      <t>ケイヤクキカン</t>
    </rPh>
    <phoneticPr fontId="2"/>
  </si>
  <si>
    <t>※西暦で記載してください。</t>
    <rPh sb="1" eb="3">
      <t>セイレキ</t>
    </rPh>
    <rPh sb="4" eb="6">
      <t>キサイ</t>
    </rPh>
    <phoneticPr fontId="2"/>
  </si>
  <si>
    <t>（申請者）</t>
    <rPh sb="1" eb="4">
      <t>シンセイシャ</t>
    </rPh>
    <phoneticPr fontId="2"/>
  </si>
  <si>
    <t>３．蓄電池設備について（※蓄電池を導入する場合は記載要）</t>
    <rPh sb="2" eb="7">
      <t>チクデンチセツビ</t>
    </rPh>
    <rPh sb="13" eb="16">
      <t>チクデンチ</t>
    </rPh>
    <rPh sb="17" eb="19">
      <t>ドウニュウ</t>
    </rPh>
    <rPh sb="21" eb="23">
      <t>バアイ</t>
    </rPh>
    <rPh sb="24" eb="26">
      <t>キサイ</t>
    </rPh>
    <rPh sb="26" eb="27">
      <t>ヨウ</t>
    </rPh>
    <phoneticPr fontId="2"/>
  </si>
  <si>
    <t>※小数第二位以下は切り捨てること。</t>
    <rPh sb="1" eb="6">
      <t>ショウスウダイニイ</t>
    </rPh>
    <rPh sb="6" eb="8">
      <t>イカ</t>
    </rPh>
    <rPh sb="9" eb="10">
      <t>キ</t>
    </rPh>
    <rPh sb="11" eb="12">
      <t>ス</t>
    </rPh>
    <phoneticPr fontId="2"/>
  </si>
  <si>
    <t>補助対象経費等計算書</t>
  </si>
  <si>
    <t>１．補助対象経費及び補助金額</t>
    <rPh sb="2" eb="8">
      <t>ホジョタイショウケイヒ</t>
    </rPh>
    <rPh sb="8" eb="9">
      <t>オヨ</t>
    </rPh>
    <rPh sb="10" eb="14">
      <t>ホジョキンガク</t>
    </rPh>
    <phoneticPr fontId="2"/>
  </si>
  <si>
    <t>申請者名</t>
    <rPh sb="0" eb="3">
      <t>シンセイシャ</t>
    </rPh>
    <rPh sb="3" eb="4">
      <t>メイ</t>
    </rPh>
    <phoneticPr fontId="2"/>
  </si>
  <si>
    <t>需要家（建物所有者）名</t>
    <rPh sb="0" eb="3">
      <t>ジュヨウカ</t>
    </rPh>
    <rPh sb="4" eb="6">
      <t>タテモノ</t>
    </rPh>
    <rPh sb="6" eb="9">
      <t>ショユウシャ</t>
    </rPh>
    <rPh sb="10" eb="11">
      <t>メイ</t>
    </rPh>
    <phoneticPr fontId="2"/>
  </si>
  <si>
    <t>申請区分</t>
    <rPh sb="0" eb="4">
      <t>シンセイクブン</t>
    </rPh>
    <phoneticPr fontId="2"/>
  </si>
  <si>
    <t>２．費用効率性</t>
    <rPh sb="2" eb="7">
      <t>ヒヨウコウリツセイ</t>
    </rPh>
    <phoneticPr fontId="2"/>
  </si>
  <si>
    <t>３．自家消費率</t>
    <rPh sb="2" eb="7">
      <t>ジカショウヒリツ</t>
    </rPh>
    <phoneticPr fontId="2"/>
  </si>
  <si>
    <t>kW</t>
    <phoneticPr fontId="2"/>
  </si>
  <si>
    <t>(a)発電出力</t>
    <rPh sb="3" eb="7">
      <t>ハツデンシュツリョク</t>
    </rPh>
    <phoneticPr fontId="2"/>
  </si>
  <si>
    <t>(b)設備費（税抜き）</t>
    <rPh sb="3" eb="6">
      <t>セツビヒ</t>
    </rPh>
    <rPh sb="7" eb="9">
      <t>ゼイヌ</t>
    </rPh>
    <phoneticPr fontId="2"/>
  </si>
  <si>
    <t>(c)工事費（税抜き）</t>
    <rPh sb="3" eb="6">
      <t>コウジヒ</t>
    </rPh>
    <rPh sb="7" eb="9">
      <t>ゼイヌ</t>
    </rPh>
    <phoneticPr fontId="2"/>
  </si>
  <si>
    <t>(e)交付申請補助金額</t>
    <rPh sb="3" eb="5">
      <t>コウフ</t>
    </rPh>
    <rPh sb="5" eb="7">
      <t>シンセイ</t>
    </rPh>
    <rPh sb="7" eb="9">
      <t>ホジョ</t>
    </rPh>
    <rPh sb="9" eb="11">
      <t>キンガク</t>
    </rPh>
    <phoneticPr fontId="2"/>
  </si>
  <si>
    <t>kWh</t>
    <phoneticPr fontId="2"/>
  </si>
  <si>
    <t>(f)蓄電池の定格容量</t>
    <rPh sb="3" eb="6">
      <t>チクデンチ</t>
    </rPh>
    <rPh sb="7" eb="9">
      <t>テイカク</t>
    </rPh>
    <rPh sb="9" eb="11">
      <t>ヨウリョウ</t>
    </rPh>
    <phoneticPr fontId="2"/>
  </si>
  <si>
    <t>年</t>
    <rPh sb="0" eb="1">
      <t>ネン</t>
    </rPh>
    <phoneticPr fontId="2"/>
  </si>
  <si>
    <t>％</t>
    <phoneticPr fontId="2"/>
  </si>
  <si>
    <t>kg-CO2/kWh</t>
    <phoneticPr fontId="2"/>
  </si>
  <si>
    <t>t-CO2</t>
    <phoneticPr fontId="2"/>
  </si>
  <si>
    <t>円</t>
    <rPh sb="0" eb="1">
      <t>エン</t>
    </rPh>
    <phoneticPr fontId="2"/>
  </si>
  <si>
    <t>円/t-CO2</t>
    <phoneticPr fontId="2"/>
  </si>
  <si>
    <t>(d)補助対象経費（税抜き）
　（(b)＋(c)）</t>
    <rPh sb="3" eb="9">
      <t>ホジョタイショウケイヒ</t>
    </rPh>
    <rPh sb="10" eb="12">
      <t>ゼイヌ</t>
    </rPh>
    <phoneticPr fontId="2"/>
  </si>
  <si>
    <t>⑴太陽光発電設備</t>
    <rPh sb="1" eb="8">
      <t>タイヨウコウハツデンセツビ</t>
    </rPh>
    <phoneticPr fontId="2"/>
  </si>
  <si>
    <t>⑵蓄電池設備</t>
    <rPh sb="1" eb="6">
      <t>チクデンチセツビ</t>
    </rPh>
    <phoneticPr fontId="2"/>
  </si>
  <si>
    <t>⑶交付申請補助金額の計</t>
    <rPh sb="1" eb="5">
      <t>コウフシンセイ</t>
    </rPh>
    <rPh sb="5" eb="9">
      <t>ホジョキンガク</t>
    </rPh>
    <rPh sb="10" eb="11">
      <t>ケイ</t>
    </rPh>
    <phoneticPr fontId="2"/>
  </si>
  <si>
    <t>・設備費
・付属設備費
・その他設備費</t>
    <rPh sb="1" eb="4">
      <t>セツビヒ</t>
    </rPh>
    <rPh sb="6" eb="8">
      <t>フゾク</t>
    </rPh>
    <rPh sb="8" eb="11">
      <t>セツビヒ</t>
    </rPh>
    <rPh sb="15" eb="16">
      <t>タ</t>
    </rPh>
    <rPh sb="16" eb="19">
      <t>セツビヒ</t>
    </rPh>
    <phoneticPr fontId="2"/>
  </si>
  <si>
    <t>・設計費
・工事費
・諸経費</t>
    <rPh sb="1" eb="4">
      <t>セッケイヒ</t>
    </rPh>
    <rPh sb="6" eb="9">
      <t>コウジヒ</t>
    </rPh>
    <rPh sb="11" eb="12">
      <t>ショ</t>
    </rPh>
    <rPh sb="12" eb="14">
      <t>ケイヒ</t>
    </rPh>
    <phoneticPr fontId="2"/>
  </si>
  <si>
    <t>(a)太陽光発電設備の発電出力</t>
    <rPh sb="3" eb="10">
      <t>タイヨウコウハツデンセツビ</t>
    </rPh>
    <rPh sb="11" eb="15">
      <t>ハツデンシュツリョク</t>
    </rPh>
    <phoneticPr fontId="2"/>
  </si>
  <si>
    <t>(f)設備利用率</t>
    <rPh sb="3" eb="8">
      <t>セツビリヨウリツ</t>
    </rPh>
    <phoneticPr fontId="2"/>
  </si>
  <si>
    <t>(g)太陽光発電設備の処分制限期間</t>
    <rPh sb="3" eb="10">
      <t>タイヨウコウハツデンセツビ</t>
    </rPh>
    <rPh sb="11" eb="17">
      <t>ショブンセイゲンキカン</t>
    </rPh>
    <phoneticPr fontId="2"/>
  </si>
  <si>
    <t>(h)商用電力のCO2排出係数</t>
    <rPh sb="3" eb="5">
      <t>ショウヨウ</t>
    </rPh>
    <rPh sb="5" eb="7">
      <t>デンリョク</t>
    </rPh>
    <rPh sb="11" eb="13">
      <t>ハイシュツ</t>
    </rPh>
    <rPh sb="13" eb="15">
      <t>ケイスウ</t>
    </rPh>
    <phoneticPr fontId="2"/>
  </si>
  <si>
    <t>(i)累計発電見込量
　（(a)×(f)×(g)×24時間×365日）</t>
    <rPh sb="3" eb="5">
      <t>ルイケイ</t>
    </rPh>
    <rPh sb="5" eb="7">
      <t>ハツデン</t>
    </rPh>
    <rPh sb="7" eb="9">
      <t>ミコミ</t>
    </rPh>
    <rPh sb="9" eb="10">
      <t>リョウ</t>
    </rPh>
    <rPh sb="27" eb="29">
      <t>ジカン</t>
    </rPh>
    <rPh sb="33" eb="34">
      <t>ニチ</t>
    </rPh>
    <phoneticPr fontId="2"/>
  </si>
  <si>
    <t>(j)累計CO2排出削減量
　（(h)/1000×(i)）</t>
    <rPh sb="3" eb="5">
      <t>ルイケイ</t>
    </rPh>
    <rPh sb="8" eb="10">
      <t>ハイシュツ</t>
    </rPh>
    <rPh sb="10" eb="13">
      <t>サクゲンリョウ</t>
    </rPh>
    <phoneticPr fontId="2"/>
  </si>
  <si>
    <t>(k)費用効率性
　（(e)÷(j)）</t>
    <rPh sb="3" eb="8">
      <t>ヒヨウコウリツセイ</t>
    </rPh>
    <phoneticPr fontId="2"/>
  </si>
  <si>
    <t>(l)年間想定自家消費電力量</t>
    <rPh sb="3" eb="7">
      <t>ネンカンソウテイ</t>
    </rPh>
    <rPh sb="7" eb="11">
      <t>ジカショウヒ</t>
    </rPh>
    <rPh sb="11" eb="14">
      <t>デンリョクリョウ</t>
    </rPh>
    <phoneticPr fontId="2"/>
  </si>
  <si>
    <t>(m)年間想定発電量
　（(a)×(f)×24時間×365日）</t>
    <rPh sb="3" eb="7">
      <t>ネンカンソウテイ</t>
    </rPh>
    <rPh sb="7" eb="10">
      <t>ハツデンリョウ</t>
    </rPh>
    <rPh sb="23" eb="25">
      <t>ジカン</t>
    </rPh>
    <rPh sb="29" eb="30">
      <t>ニチ</t>
    </rPh>
    <phoneticPr fontId="2"/>
  </si>
  <si>
    <t>(n)自家消費率
　（(l)÷(m)×100）</t>
    <rPh sb="3" eb="8">
      <t>ジカショウヒリツ</t>
    </rPh>
    <phoneticPr fontId="2"/>
  </si>
  <si>
    <t>業務用</t>
    <rPh sb="0" eb="3">
      <t>ギョウムヨウ</t>
    </rPh>
    <phoneticPr fontId="2"/>
  </si>
  <si>
    <t>家庭用</t>
    <rPh sb="0" eb="2">
      <t>カテイ</t>
    </rPh>
    <rPh sb="2" eb="3">
      <t>ヨウ</t>
    </rPh>
    <phoneticPr fontId="2"/>
  </si>
  <si>
    <t>(b)太陽光発電設備に係る
　 設備費（税抜き）</t>
    <rPh sb="3" eb="10">
      <t>タイヨウコウハツデンセツビ</t>
    </rPh>
    <rPh sb="11" eb="12">
      <t>カカ</t>
    </rPh>
    <rPh sb="16" eb="19">
      <t>セツビヒ</t>
    </rPh>
    <rPh sb="20" eb="22">
      <t>ゼイヌ</t>
    </rPh>
    <phoneticPr fontId="2"/>
  </si>
  <si>
    <t>(c)太陽光発電設備に係る
　 工事費（税抜き）</t>
    <rPh sb="3" eb="6">
      <t>タイヨウコウ</t>
    </rPh>
    <rPh sb="6" eb="8">
      <t>ハツデン</t>
    </rPh>
    <rPh sb="8" eb="10">
      <t>セツビ</t>
    </rPh>
    <rPh sb="11" eb="12">
      <t>カカ</t>
    </rPh>
    <rPh sb="16" eb="19">
      <t>コウジヒ</t>
    </rPh>
    <rPh sb="20" eb="22">
      <t>ゼイヌ</t>
    </rPh>
    <phoneticPr fontId="2"/>
  </si>
  <si>
    <t>固定値</t>
    <rPh sb="0" eb="3">
      <t>コテイチ</t>
    </rPh>
    <phoneticPr fontId="2"/>
  </si>
  <si>
    <t>着色セルを入力してください。</t>
    <rPh sb="0" eb="2">
      <t>チャクショク</t>
    </rPh>
    <rPh sb="5" eb="7">
      <t>ニュウリョク</t>
    </rPh>
    <phoneticPr fontId="2"/>
  </si>
  <si>
    <t>①太陽光</t>
    <rPh sb="1" eb="4">
      <t>タイヨウコウ</t>
    </rPh>
    <phoneticPr fontId="2"/>
  </si>
  <si>
    <t>②太陽光 ＋ 蓄電池</t>
    <rPh sb="1" eb="4">
      <t>タイヨウコウ</t>
    </rPh>
    <rPh sb="7" eb="10">
      <t>チクデンチ</t>
    </rPh>
    <phoneticPr fontId="2"/>
  </si>
  <si>
    <t>　年　　月　　日　から</t>
    <rPh sb="1" eb="2">
      <t>ネン</t>
    </rPh>
    <rPh sb="4" eb="5">
      <t>ツキ</t>
    </rPh>
    <rPh sb="7" eb="8">
      <t>ニチ</t>
    </rPh>
    <phoneticPr fontId="2"/>
  </si>
  <si>
    <t>　年　　月　　日　まで</t>
    <rPh sb="1" eb="2">
      <t>ネン</t>
    </rPh>
    <rPh sb="4" eb="5">
      <t>ツキ</t>
    </rPh>
    <rPh sb="7" eb="8">
      <t>ニチ</t>
    </rPh>
    <phoneticPr fontId="2"/>
  </si>
  <si>
    <t>(e)交付申請補助金額（(a)×70,000）</t>
    <rPh sb="3" eb="5">
      <t>コウフ</t>
    </rPh>
    <rPh sb="5" eb="7">
      <t>シンセイ</t>
    </rPh>
    <rPh sb="7" eb="9">
      <t>ホジョ</t>
    </rPh>
    <rPh sb="9" eb="11">
      <t>キンガク</t>
    </rPh>
    <phoneticPr fontId="2"/>
  </si>
  <si>
    <t>電話番号</t>
    <rPh sb="0" eb="4">
      <t>デンワバンゴウ</t>
    </rPh>
    <phoneticPr fontId="2"/>
  </si>
  <si>
    <t>Eメール</t>
    <phoneticPr fontId="2"/>
  </si>
  <si>
    <t>別記様式第１号</t>
    <rPh sb="0" eb="2">
      <t>ベッキ</t>
    </rPh>
    <rPh sb="2" eb="4">
      <t>ヨウシキ</t>
    </rPh>
    <rPh sb="4" eb="5">
      <t>ダイ</t>
    </rPh>
    <rPh sb="6" eb="7">
      <t>ゴウ</t>
    </rPh>
    <phoneticPr fontId="2"/>
  </si>
  <si>
    <t>(h)蓄電容量1kWhあたりの補助対象経費
　（(g)÷(f)）</t>
    <rPh sb="3" eb="7">
      <t>チクデンヨウリョウ</t>
    </rPh>
    <rPh sb="15" eb="21">
      <t>ホジョタイショウケイヒ</t>
    </rPh>
    <phoneticPr fontId="2"/>
  </si>
  <si>
    <t>(i)交付申請補助金額（(g)×1/3）</t>
    <rPh sb="3" eb="5">
      <t>コウフ</t>
    </rPh>
    <rPh sb="5" eb="7">
      <t>シンセイ</t>
    </rPh>
    <rPh sb="7" eb="9">
      <t>ホジョ</t>
    </rPh>
    <rPh sb="9" eb="11">
      <t>キンガク</t>
    </rPh>
    <phoneticPr fontId="2"/>
  </si>
  <si>
    <t>(j)　（(e)+(i)）</t>
    <phoneticPr fontId="2"/>
  </si>
  <si>
    <t>(k)設備利用率</t>
    <rPh sb="3" eb="8">
      <t>セツビリヨウリツ</t>
    </rPh>
    <phoneticPr fontId="2"/>
  </si>
  <si>
    <t>(l)太陽光発電設備の処分制限期間</t>
    <rPh sb="3" eb="10">
      <t>タイヨウコウハツデンセツビ</t>
    </rPh>
    <rPh sb="11" eb="17">
      <t>ショブンセイゲンキカン</t>
    </rPh>
    <phoneticPr fontId="2"/>
  </si>
  <si>
    <t>(m)商用電力のCO2排出係数</t>
    <rPh sb="3" eb="5">
      <t>ショウヨウ</t>
    </rPh>
    <rPh sb="5" eb="7">
      <t>デンリョク</t>
    </rPh>
    <rPh sb="11" eb="13">
      <t>ハイシュツ</t>
    </rPh>
    <rPh sb="13" eb="15">
      <t>ケイスウ</t>
    </rPh>
    <phoneticPr fontId="2"/>
  </si>
  <si>
    <t>(n)累計発電見込量
　（(a)×(k)×(l)×24時間×365日）</t>
    <rPh sb="3" eb="5">
      <t>ルイケイ</t>
    </rPh>
    <rPh sb="5" eb="7">
      <t>ハツデン</t>
    </rPh>
    <rPh sb="7" eb="9">
      <t>ミコミ</t>
    </rPh>
    <rPh sb="9" eb="10">
      <t>リョウ</t>
    </rPh>
    <rPh sb="27" eb="29">
      <t>ジカン</t>
    </rPh>
    <rPh sb="33" eb="34">
      <t>ニチ</t>
    </rPh>
    <phoneticPr fontId="2"/>
  </si>
  <si>
    <r>
      <t xml:space="preserve">設備利用率の設定根拠
</t>
    </r>
    <r>
      <rPr>
        <sz val="8"/>
        <color theme="1"/>
        <rFont val="ＭＳ ゴシック"/>
        <family val="3"/>
        <charset val="128"/>
      </rPr>
      <t>※設備利用率の根拠を記載し、資料に基づく場合は資料名・発行年・発行者・URL等を記載してください。</t>
    </r>
    <rPh sb="0" eb="5">
      <t>セツビリヨウリツ</t>
    </rPh>
    <rPh sb="6" eb="8">
      <t>セッテイ</t>
    </rPh>
    <rPh sb="8" eb="10">
      <t>コンキョ</t>
    </rPh>
    <rPh sb="12" eb="17">
      <t>セツビリヨウリツ</t>
    </rPh>
    <rPh sb="25" eb="27">
      <t>シリョウ</t>
    </rPh>
    <rPh sb="28" eb="29">
      <t>モトヅ</t>
    </rPh>
    <rPh sb="31" eb="33">
      <t>バアイ</t>
    </rPh>
    <rPh sb="34" eb="37">
      <t>シリョウメイ</t>
    </rPh>
    <rPh sb="49" eb="50">
      <t>トウ</t>
    </rPh>
    <rPh sb="51" eb="53">
      <t>キサイ</t>
    </rPh>
    <phoneticPr fontId="2"/>
  </si>
  <si>
    <t>上限50万円かつ4.7万円/kWh、千円未満切捨て</t>
    <rPh sb="0" eb="2">
      <t>ジョウゲン</t>
    </rPh>
    <rPh sb="4" eb="6">
      <t>マンエン</t>
    </rPh>
    <rPh sb="11" eb="13">
      <t>マンエン</t>
    </rPh>
    <rPh sb="18" eb="22">
      <t>センエンミマン</t>
    </rPh>
    <rPh sb="22" eb="24">
      <t>キリス</t>
    </rPh>
    <phoneticPr fontId="2"/>
  </si>
  <si>
    <t>別記様式第２号（１）</t>
    <rPh sb="0" eb="2">
      <t>ベッキ</t>
    </rPh>
    <rPh sb="2" eb="4">
      <t>ヨウシキ</t>
    </rPh>
    <rPh sb="4" eb="5">
      <t>ダイ</t>
    </rPh>
    <rPh sb="6" eb="7">
      <t>ゴウ</t>
    </rPh>
    <phoneticPr fontId="2"/>
  </si>
  <si>
    <t>別記様式第２号（２）</t>
    <rPh sb="0" eb="2">
      <t>ベッキ</t>
    </rPh>
    <rPh sb="2" eb="4">
      <t>ヨウシキ</t>
    </rPh>
    <rPh sb="4" eb="5">
      <t>ダイ</t>
    </rPh>
    <rPh sb="6" eb="7">
      <t>ゴウ</t>
    </rPh>
    <phoneticPr fontId="2"/>
  </si>
  <si>
    <r>
      <t>※発電出力は、太陽電池モジュールの公称最大出力の合計値又はパワーコンディショナーの定格出力の合計値の</t>
    </r>
    <r>
      <rPr>
        <b/>
        <sz val="8"/>
        <color theme="1"/>
        <rFont val="ＭＳ ゴシック"/>
        <family val="3"/>
        <charset val="128"/>
      </rPr>
      <t>いずれか小さい値（小数第二位以下は切り捨てること。）</t>
    </r>
    <r>
      <rPr>
        <sz val="8"/>
        <color theme="1"/>
        <rFont val="ＭＳ ゴシック"/>
        <family val="3"/>
        <charset val="128"/>
      </rPr>
      <t>を記入してください。（※補助金は小数点以下を切り捨てた値が対象となることに留意してください。）</t>
    </r>
    <rPh sb="1" eb="5">
      <t>ハツデンシュツリョク</t>
    </rPh>
    <rPh sb="54" eb="55">
      <t>チイ</t>
    </rPh>
    <rPh sb="57" eb="58">
      <t>アタイ</t>
    </rPh>
    <rPh sb="59" eb="61">
      <t>ショウスウ</t>
    </rPh>
    <rPh sb="61" eb="62">
      <t>ダイ</t>
    </rPh>
    <rPh sb="62" eb="63">
      <t>ニ</t>
    </rPh>
    <rPh sb="63" eb="64">
      <t>イ</t>
    </rPh>
    <rPh sb="64" eb="66">
      <t>イカ</t>
    </rPh>
    <rPh sb="67" eb="68">
      <t>キ</t>
    </rPh>
    <rPh sb="69" eb="70">
      <t>ス</t>
    </rPh>
    <rPh sb="77" eb="79">
      <t>キニュウ</t>
    </rPh>
    <rPh sb="92" eb="95">
      <t>ショウスウテン</t>
    </rPh>
    <rPh sb="95" eb="97">
      <t>イカ</t>
    </rPh>
    <rPh sb="98" eb="99">
      <t>キ</t>
    </rPh>
    <rPh sb="100" eb="101">
      <t>ス</t>
    </rPh>
    <rPh sb="103" eb="104">
      <t>アタイ</t>
    </rPh>
    <rPh sb="105" eb="107">
      <t>タイショウ</t>
    </rPh>
    <rPh sb="113" eb="115">
      <t>リュウイ</t>
    </rPh>
    <phoneticPr fontId="2"/>
  </si>
  <si>
    <t>ソーラーカーポート
建材一体型太陽電池</t>
    <phoneticPr fontId="2"/>
  </si>
  <si>
    <t>別記様式第２号（３）</t>
    <rPh sb="0" eb="2">
      <t>ベッキ</t>
    </rPh>
    <rPh sb="2" eb="4">
      <t>ヨウシキ</t>
    </rPh>
    <rPh sb="4" eb="5">
      <t>ダイ</t>
    </rPh>
    <rPh sb="6" eb="7">
      <t>ゴウ</t>
    </rPh>
    <phoneticPr fontId="2"/>
  </si>
  <si>
    <t>(e)補助率</t>
    <rPh sb="3" eb="6">
      <t>ホジョリツ</t>
    </rPh>
    <rPh sb="5" eb="6">
      <t>リツ</t>
    </rPh>
    <phoneticPr fontId="2"/>
  </si>
  <si>
    <t>(f)交付申請補助金額（(d)×(e)）</t>
    <rPh sb="3" eb="5">
      <t>コウフ</t>
    </rPh>
    <rPh sb="5" eb="7">
      <t>シンセイ</t>
    </rPh>
    <rPh sb="7" eb="9">
      <t>ホジョ</t>
    </rPh>
    <rPh sb="9" eb="11">
      <t>キンガク</t>
    </rPh>
    <phoneticPr fontId="2"/>
  </si>
  <si>
    <t>①ソーラーカーポート（家庭用）</t>
    <rPh sb="11" eb="14">
      <t>カテイヨウ</t>
    </rPh>
    <phoneticPr fontId="2"/>
  </si>
  <si>
    <t>②ソーラーカーポート（家庭用）＋ 蓄電池</t>
    <rPh sb="11" eb="14">
      <t>カテイヨウ</t>
    </rPh>
    <rPh sb="17" eb="20">
      <t>チクデンチ</t>
    </rPh>
    <phoneticPr fontId="2"/>
  </si>
  <si>
    <t>③建材一体型太陽電池（窓）（家庭用）</t>
    <rPh sb="1" eb="3">
      <t>ケンザイ</t>
    </rPh>
    <rPh sb="3" eb="6">
      <t>イッタイガタ</t>
    </rPh>
    <rPh sb="6" eb="8">
      <t>タイヨウ</t>
    </rPh>
    <rPh sb="8" eb="10">
      <t>デンチ</t>
    </rPh>
    <rPh sb="11" eb="12">
      <t>マド</t>
    </rPh>
    <phoneticPr fontId="2"/>
  </si>
  <si>
    <t>④建材一体型太陽電池（窓）（家庭用）＋ 蓄電池</t>
    <rPh sb="1" eb="10">
      <t>ケンザイイッタイガタタイヨウデンチ</t>
    </rPh>
    <rPh sb="11" eb="12">
      <t>マド</t>
    </rPh>
    <rPh sb="20" eb="23">
      <t>チクデンチ</t>
    </rPh>
    <phoneticPr fontId="2"/>
  </si>
  <si>
    <t>⑤建材一体型太陽電池（壁）（家庭用）</t>
    <rPh sb="1" eb="3">
      <t>ケンザイ</t>
    </rPh>
    <rPh sb="3" eb="6">
      <t>イッタイガタ</t>
    </rPh>
    <rPh sb="6" eb="8">
      <t>タイヨウ</t>
    </rPh>
    <rPh sb="8" eb="10">
      <t>デンチ</t>
    </rPh>
    <rPh sb="11" eb="12">
      <t>カベ</t>
    </rPh>
    <phoneticPr fontId="2"/>
  </si>
  <si>
    <t>⑥建材一体型太陽電池（壁）（家庭用）＋ 蓄電池</t>
    <rPh sb="1" eb="10">
      <t>ケンザイイッタイガタタイヨウデンチ</t>
    </rPh>
    <rPh sb="11" eb="12">
      <t>カベ</t>
    </rPh>
    <rPh sb="20" eb="23">
      <t>チクデンチ</t>
    </rPh>
    <phoneticPr fontId="2"/>
  </si>
  <si>
    <t>⑦ソーラーカーポート（業務用）</t>
    <phoneticPr fontId="2"/>
  </si>
  <si>
    <t>⑧建材一体型太陽電池（窓）（業務用）</t>
    <rPh sb="1" eb="3">
      <t>ケンザイ</t>
    </rPh>
    <rPh sb="3" eb="6">
      <t>イッタイガタ</t>
    </rPh>
    <rPh sb="6" eb="8">
      <t>タイヨウ</t>
    </rPh>
    <rPh sb="8" eb="10">
      <t>デンチ</t>
    </rPh>
    <rPh sb="11" eb="12">
      <t>マド</t>
    </rPh>
    <phoneticPr fontId="2"/>
  </si>
  <si>
    <t>⑨建材一体型太陽電池（壁）（業務用）</t>
    <rPh sb="1" eb="3">
      <t>ケンザイ</t>
    </rPh>
    <rPh sb="3" eb="6">
      <t>イッタイガタ</t>
    </rPh>
    <rPh sb="6" eb="8">
      <t>タイヨウ</t>
    </rPh>
    <rPh sb="8" eb="10">
      <t>デンチ</t>
    </rPh>
    <rPh sb="11" eb="12">
      <t>カベ</t>
    </rPh>
    <phoneticPr fontId="2"/>
  </si>
  <si>
    <t>(g)蓄電池の定格容量</t>
    <rPh sb="3" eb="6">
      <t>チクデンチ</t>
    </rPh>
    <rPh sb="7" eb="9">
      <t>テイカク</t>
    </rPh>
    <rPh sb="9" eb="11">
      <t>ヨウリョウ</t>
    </rPh>
    <phoneticPr fontId="2"/>
  </si>
  <si>
    <t>(i)蓄電容量1kWhあたりの補助対象経費
　（(h)÷(g)）</t>
    <rPh sb="3" eb="7">
      <t>チクデンヨウリョウ</t>
    </rPh>
    <rPh sb="15" eb="21">
      <t>ホジョタイショウケイヒ</t>
    </rPh>
    <phoneticPr fontId="2"/>
  </si>
  <si>
    <t>(j)交付申請補助金額（(h)×1/3）</t>
    <rPh sb="3" eb="5">
      <t>コウフ</t>
    </rPh>
    <rPh sb="5" eb="7">
      <t>シンセイ</t>
    </rPh>
    <rPh sb="7" eb="9">
      <t>ホジョ</t>
    </rPh>
    <rPh sb="9" eb="11">
      <t>キンガク</t>
    </rPh>
    <phoneticPr fontId="2"/>
  </si>
  <si>
    <t>(k)　（(f)+(j)）</t>
    <phoneticPr fontId="2"/>
  </si>
  <si>
    <t>(l)設備利用率</t>
    <rPh sb="3" eb="8">
      <t>セツビリヨウリツ</t>
    </rPh>
    <phoneticPr fontId="2"/>
  </si>
  <si>
    <t>(m)太陽光発電設備の処分制限期間</t>
    <rPh sb="3" eb="10">
      <t>タイヨウコウハツデンセツビ</t>
    </rPh>
    <rPh sb="11" eb="17">
      <t>ショブンセイゲンキカン</t>
    </rPh>
    <phoneticPr fontId="2"/>
  </si>
  <si>
    <t>(n)商用電力のCO2排出係数</t>
    <rPh sb="3" eb="5">
      <t>ショウヨウ</t>
    </rPh>
    <rPh sb="5" eb="7">
      <t>デンリョク</t>
    </rPh>
    <rPh sb="11" eb="13">
      <t>ハイシュツ</t>
    </rPh>
    <rPh sb="13" eb="15">
      <t>ケイスウ</t>
    </rPh>
    <phoneticPr fontId="2"/>
  </si>
  <si>
    <t>(o)累計発電見込量
　（(a)×(l)×(m)×24時間×365日）</t>
    <rPh sb="3" eb="5">
      <t>ルイケイ</t>
    </rPh>
    <rPh sb="5" eb="7">
      <t>ハツデン</t>
    </rPh>
    <rPh sb="7" eb="9">
      <t>ミコミ</t>
    </rPh>
    <rPh sb="9" eb="10">
      <t>リョウ</t>
    </rPh>
    <rPh sb="27" eb="29">
      <t>ジカン</t>
    </rPh>
    <rPh sb="33" eb="34">
      <t>ニチ</t>
    </rPh>
    <phoneticPr fontId="2"/>
  </si>
  <si>
    <t>(p)累計CO2排出削減量
　（(n)×(o)÷1000）</t>
    <rPh sb="3" eb="5">
      <t>ルイケイ</t>
    </rPh>
    <rPh sb="8" eb="10">
      <t>ハイシュツ</t>
    </rPh>
    <rPh sb="10" eb="13">
      <t>サクゲンリョウ</t>
    </rPh>
    <phoneticPr fontId="2"/>
  </si>
  <si>
    <t>(q)費用効率性
　（(k)÷(p)）</t>
    <rPh sb="3" eb="8">
      <t>ヒヨウコウリツセイ</t>
    </rPh>
    <phoneticPr fontId="2"/>
  </si>
  <si>
    <t>(r)年間想定自家消費電力量</t>
    <rPh sb="3" eb="7">
      <t>ネンカンソウテイ</t>
    </rPh>
    <rPh sb="7" eb="11">
      <t>ジカショウヒ</t>
    </rPh>
    <rPh sb="11" eb="14">
      <t>デンリョクリョウ</t>
    </rPh>
    <phoneticPr fontId="2"/>
  </si>
  <si>
    <t>(s)年間想定発電量
　（(a)×(l)/100×24時間×365日）</t>
    <rPh sb="3" eb="7">
      <t>ネンカンソウテイ</t>
    </rPh>
    <rPh sb="7" eb="10">
      <t>ハツデンリョウ</t>
    </rPh>
    <rPh sb="27" eb="29">
      <t>ジカン</t>
    </rPh>
    <rPh sb="33" eb="34">
      <t>ニチ</t>
    </rPh>
    <phoneticPr fontId="2"/>
  </si>
  <si>
    <t>例）会津地域の日射量（NEDO日射量データベースより）と機器効率（○○社の製品カタログ）より推計。（※推計した算式がある場合は記載すること。）</t>
    <rPh sb="2" eb="4">
      <t>アイヅ</t>
    </rPh>
    <rPh sb="51" eb="53">
      <t>スイケイ</t>
    </rPh>
    <rPh sb="55" eb="57">
      <t>サンシキ</t>
    </rPh>
    <rPh sb="60" eb="62">
      <t>バアイ</t>
    </rPh>
    <rPh sb="63" eb="65">
      <t>キサイ</t>
    </rPh>
    <phoneticPr fontId="2"/>
  </si>
  <si>
    <t>(t)自家消費率
　（(r)÷(s)×100）</t>
    <rPh sb="3" eb="8">
      <t>ジカショウヒリツ</t>
    </rPh>
    <phoneticPr fontId="2"/>
  </si>
  <si>
    <t>（家庭用）</t>
    <rPh sb="1" eb="4">
      <t>カテイヨウ</t>
    </rPh>
    <phoneticPr fontId="2"/>
  </si>
  <si>
    <t>（業務用）</t>
    <rPh sb="1" eb="3">
      <t>ギョウム</t>
    </rPh>
    <rPh sb="3" eb="4">
      <t>ヨウ</t>
    </rPh>
    <phoneticPr fontId="2"/>
  </si>
  <si>
    <t>別記様式第２号（４）</t>
    <rPh sb="0" eb="2">
      <t>ベッキ</t>
    </rPh>
    <rPh sb="2" eb="4">
      <t>ヨウシキ</t>
    </rPh>
    <rPh sb="4" eb="5">
      <t>ダイ</t>
    </rPh>
    <rPh sb="6" eb="7">
      <t>ゴウ</t>
    </rPh>
    <phoneticPr fontId="2"/>
  </si>
  <si>
    <t>①ソーラーカーポート（業務用）</t>
  </si>
  <si>
    <t>①ソーラーカーポート（業務用）</t>
    <phoneticPr fontId="2"/>
  </si>
  <si>
    <t>②建材一体型太陽電池（窓）（業務用）</t>
    <rPh sb="1" eb="3">
      <t>ケンザイ</t>
    </rPh>
    <rPh sb="3" eb="6">
      <t>イッタイガタ</t>
    </rPh>
    <rPh sb="6" eb="8">
      <t>タイヨウ</t>
    </rPh>
    <rPh sb="8" eb="10">
      <t>デンチ</t>
    </rPh>
    <rPh sb="11" eb="12">
      <t>マド</t>
    </rPh>
    <phoneticPr fontId="2"/>
  </si>
  <si>
    <t>③建材一体型太陽電池（壁）（業務用）</t>
    <rPh sb="1" eb="3">
      <t>ケンザイ</t>
    </rPh>
    <rPh sb="3" eb="6">
      <t>イッタイガタ</t>
    </rPh>
    <rPh sb="6" eb="8">
      <t>タイヨウ</t>
    </rPh>
    <rPh sb="8" eb="10">
      <t>デンチ</t>
    </rPh>
    <rPh sb="11" eb="12">
      <t>カベ</t>
    </rPh>
    <phoneticPr fontId="2"/>
  </si>
  <si>
    <t>(g)設備利用率</t>
    <rPh sb="3" eb="8">
      <t>セツビリヨウリツ</t>
    </rPh>
    <phoneticPr fontId="2"/>
  </si>
  <si>
    <t>(h)太陽光発電設備の処分制限期間</t>
    <rPh sb="3" eb="10">
      <t>タイヨウコウハツデンセツビ</t>
    </rPh>
    <rPh sb="11" eb="17">
      <t>ショブンセイゲンキカン</t>
    </rPh>
    <phoneticPr fontId="2"/>
  </si>
  <si>
    <t>(i)商用電力のCO2排出係数</t>
    <rPh sb="3" eb="5">
      <t>ショウヨウ</t>
    </rPh>
    <rPh sb="5" eb="7">
      <t>デンリョク</t>
    </rPh>
    <rPh sb="11" eb="13">
      <t>ハイシュツ</t>
    </rPh>
    <rPh sb="13" eb="15">
      <t>ケイスウ</t>
    </rPh>
    <phoneticPr fontId="2"/>
  </si>
  <si>
    <t>(m)年間想定自家消費電力量</t>
    <rPh sb="3" eb="7">
      <t>ネンカンソウテイ</t>
    </rPh>
    <rPh sb="7" eb="11">
      <t>ジカショウヒ</t>
    </rPh>
    <rPh sb="11" eb="14">
      <t>デンリョクリョウ</t>
    </rPh>
    <phoneticPr fontId="2"/>
  </si>
  <si>
    <r>
      <t>(j)累計発電見込量
　</t>
    </r>
    <r>
      <rPr>
        <sz val="9"/>
        <color theme="1"/>
        <rFont val="ＭＳ ゴシック"/>
        <family val="3"/>
        <charset val="128"/>
      </rPr>
      <t>（(a)×(g)/100×(h)×24時間×365日）</t>
    </r>
    <rPh sb="3" eb="5">
      <t>ルイケイ</t>
    </rPh>
    <rPh sb="5" eb="7">
      <t>ハツデン</t>
    </rPh>
    <rPh sb="7" eb="9">
      <t>ミコミ</t>
    </rPh>
    <rPh sb="9" eb="10">
      <t>リョウ</t>
    </rPh>
    <rPh sb="31" eb="33">
      <t>ジカン</t>
    </rPh>
    <rPh sb="37" eb="38">
      <t>ニチ</t>
    </rPh>
    <phoneticPr fontId="2"/>
  </si>
  <si>
    <t>(k)累計CO2排出削減量
　（(i)×(j)÷1000）</t>
    <rPh sb="3" eb="5">
      <t>ルイケイ</t>
    </rPh>
    <rPh sb="8" eb="10">
      <t>ハイシュツ</t>
    </rPh>
    <rPh sb="10" eb="13">
      <t>サクゲンリョウ</t>
    </rPh>
    <phoneticPr fontId="2"/>
  </si>
  <si>
    <t>(l)費用効率性
　（(f)÷(k)）</t>
    <rPh sb="3" eb="8">
      <t>ヒヨウコウリツセイ</t>
    </rPh>
    <phoneticPr fontId="2"/>
  </si>
  <si>
    <t>(n)年間想定発電量
　（(a)×(g)/100×24時間×365日）</t>
    <rPh sb="3" eb="7">
      <t>ネンカンソウテイ</t>
    </rPh>
    <rPh sb="7" eb="10">
      <t>ハツデンリョウ</t>
    </rPh>
    <rPh sb="27" eb="29">
      <t>ジカン</t>
    </rPh>
    <rPh sb="33" eb="34">
      <t>ニチ</t>
    </rPh>
    <phoneticPr fontId="2"/>
  </si>
  <si>
    <t>(o)自家消費率
　（(m)÷(n)×100）</t>
    <rPh sb="3" eb="8">
      <t>ジカショウヒリツ</t>
    </rPh>
    <phoneticPr fontId="2"/>
  </si>
  <si>
    <t>(o)累計CO2排出削減量
　（(m)/1000×(n)）</t>
    <rPh sb="3" eb="5">
      <t>ルイケイ</t>
    </rPh>
    <rPh sb="8" eb="10">
      <t>ハイシュツ</t>
    </rPh>
    <rPh sb="10" eb="13">
      <t>サクゲンリョウ</t>
    </rPh>
    <phoneticPr fontId="2"/>
  </si>
  <si>
    <t>(p)費用効率性
　（(j)÷(o)）</t>
    <rPh sb="3" eb="8">
      <t>ヒヨウコウリツセイ</t>
    </rPh>
    <phoneticPr fontId="2"/>
  </si>
  <si>
    <t>(q)年間想定自家消費電力量</t>
    <rPh sb="3" eb="7">
      <t>ネンカンソウテイ</t>
    </rPh>
    <rPh sb="7" eb="11">
      <t>ジカショウヒ</t>
    </rPh>
    <rPh sb="11" eb="14">
      <t>デンリョクリョウ</t>
    </rPh>
    <phoneticPr fontId="2"/>
  </si>
  <si>
    <t>(r)年間想定発電量
　（(a)×(k)/100×24時間×365日）</t>
    <rPh sb="3" eb="7">
      <t>ネンカンソウテイ</t>
    </rPh>
    <rPh sb="7" eb="10">
      <t>ハツデンリョウ</t>
    </rPh>
    <rPh sb="27" eb="29">
      <t>ジカン</t>
    </rPh>
    <rPh sb="33" eb="34">
      <t>ニチ</t>
    </rPh>
    <phoneticPr fontId="2"/>
  </si>
  <si>
    <t>(s)自家消費率
　（(q)÷(r)×100）</t>
    <rPh sb="3" eb="8">
      <t>ジカショウヒリツ</t>
    </rPh>
    <phoneticPr fontId="2"/>
  </si>
  <si>
    <t>(g)蓄電池価格（工事費込み、税抜き）</t>
    <rPh sb="3" eb="6">
      <t>チクデンチ</t>
    </rPh>
    <rPh sb="6" eb="8">
      <t>カカク</t>
    </rPh>
    <rPh sb="9" eb="13">
      <t>コウジヒコ</t>
    </rPh>
    <rPh sb="15" eb="17">
      <t>ゼイヌ</t>
    </rPh>
    <phoneticPr fontId="2"/>
  </si>
  <si>
    <t>上限50万円、千円未満切捨て</t>
    <rPh sb="0" eb="2">
      <t>ジョウゲン</t>
    </rPh>
    <rPh sb="4" eb="6">
      <t>マンエン</t>
    </rPh>
    <rPh sb="7" eb="11">
      <t>センエンミマン</t>
    </rPh>
    <rPh sb="11" eb="13">
      <t>キリス</t>
    </rPh>
    <phoneticPr fontId="2"/>
  </si>
  <si>
    <t>7万円/kWh(小数点以下切捨て）</t>
    <rPh sb="1" eb="3">
      <t>マンエン</t>
    </rPh>
    <rPh sb="8" eb="11">
      <t>ショウスウテン</t>
    </rPh>
    <rPh sb="11" eb="13">
      <t>イカ</t>
    </rPh>
    <rPh sb="13" eb="14">
      <t>キ</t>
    </rPh>
    <rPh sb="14" eb="15">
      <t>ス</t>
    </rPh>
    <phoneticPr fontId="2"/>
  </si>
  <si>
    <t>5万円/kWh（小数点以下切捨て）上限1,000万円</t>
    <rPh sb="1" eb="3">
      <t>マンエン</t>
    </rPh>
    <rPh sb="8" eb="11">
      <t>ショウスウテン</t>
    </rPh>
    <rPh sb="11" eb="13">
      <t>イカ</t>
    </rPh>
    <rPh sb="13" eb="15">
      <t>キリス</t>
    </rPh>
    <rPh sb="17" eb="19">
      <t>ジョウゲン</t>
    </rPh>
    <rPh sb="24" eb="26">
      <t>マンエン</t>
    </rPh>
    <phoneticPr fontId="2"/>
  </si>
  <si>
    <t>小数点以下切捨て
上限：家庭用100万円</t>
    <rPh sb="0" eb="3">
      <t>ショウスウテン</t>
    </rPh>
    <rPh sb="3" eb="5">
      <t>イカ</t>
    </rPh>
    <rPh sb="5" eb="7">
      <t>キリス</t>
    </rPh>
    <rPh sb="9" eb="11">
      <t>ジョウゲン</t>
    </rPh>
    <rPh sb="12" eb="15">
      <t>カテイヨウ</t>
    </rPh>
    <rPh sb="18" eb="20">
      <t>マンエン</t>
    </rPh>
    <phoneticPr fontId="2"/>
  </si>
  <si>
    <t>小数点切捨て
上限：業務用1,000万円</t>
    <rPh sb="0" eb="3">
      <t>ショウスウテン</t>
    </rPh>
    <rPh sb="3" eb="5">
      <t>キリス</t>
    </rPh>
    <rPh sb="7" eb="9">
      <t>ジョウゲン</t>
    </rPh>
    <rPh sb="10" eb="12">
      <t>ギョウム</t>
    </rPh>
    <rPh sb="12" eb="13">
      <t>ヨウ</t>
    </rPh>
    <rPh sb="18" eb="20">
      <t>マンエン</t>
    </rPh>
    <phoneticPr fontId="2"/>
  </si>
  <si>
    <t>(h)蓄電池価格（工事費込み、税抜き）</t>
    <rPh sb="3" eb="6">
      <t>チクデンチ</t>
    </rPh>
    <rPh sb="6" eb="8">
      <t>カカク</t>
    </rPh>
    <rPh sb="9" eb="12">
      <t>コウジヒ</t>
    </rPh>
    <rPh sb="12" eb="13">
      <t>コ</t>
    </rPh>
    <rPh sb="15" eb="17">
      <t>ゼイヌ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</si>
</sst>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
    <numFmt numFmtId="178" formatCode="#,##0.0"/>
    <numFmt numFmtId="179" formatCode="#,##0.000"/>
    <numFmt numFmtId="180" formatCode="#,###"/>
    <numFmt numFmtId="181" formatCode="0.0_ "/>
  </numFmts>
  <fonts count="15">
    <font>
      <sz val="11"/>
      <color theme="1"/>
      <name val="Yu Gothic"/>
      <family val="2"/>
      <scheme val="minor"/>
    </font>
    <font>
      <sz val="11"/>
      <color theme="1"/>
      <name val="ＭＳ ゴシック"/>
      <family val="3"/>
      <charset val="128"/>
    </font>
    <font>
      <sz val="6"/>
      <name val="Yu Gothic"/>
      <family val="3"/>
      <charset val="128"/>
      <scheme val="minor"/>
    </font>
    <font>
      <b/>
      <sz val="9"/>
      <color indexed="81"/>
      <name val="MS P ゴシック"/>
      <family val="3"/>
      <charset val="128"/>
    </font>
    <font>
      <sz val="10"/>
      <color theme="1"/>
      <name val="ＭＳ ゴシック"/>
      <family val="3"/>
      <charset val="128"/>
    </font>
    <font>
      <sz val="8"/>
      <color theme="1"/>
      <name val="ＭＳ ゴシック"/>
      <family val="3"/>
      <charset val="128"/>
    </font>
    <font>
      <sz val="14"/>
      <color theme="1"/>
      <name val="ＭＳ ゴシック"/>
      <family val="3"/>
      <charset val="128"/>
    </font>
    <font>
      <sz val="9"/>
      <color theme="1"/>
      <name val="ＭＳ ゴシック"/>
      <family val="3"/>
      <charset val="128"/>
    </font>
    <font>
      <b/>
      <sz val="20"/>
      <color theme="1"/>
      <name val="ＭＳ ゴシック"/>
      <family val="3"/>
      <charset val="128"/>
    </font>
    <font>
      <b/>
      <sz val="11"/>
      <color theme="1"/>
      <name val="ＭＳ ゴシック"/>
      <family val="3"/>
      <charset val="128"/>
    </font>
    <font>
      <b/>
      <sz val="9"/>
      <color indexed="10"/>
      <name val="MS P ゴシック"/>
      <family val="3"/>
      <charset val="128"/>
    </font>
    <font>
      <sz val="11"/>
      <color rgb="FFFF0000"/>
      <name val="ＭＳ ゴシック"/>
      <family val="3"/>
      <charset val="128"/>
    </font>
    <font>
      <b/>
      <sz val="8"/>
      <color theme="1"/>
      <name val="ＭＳ ゴシック"/>
      <family val="3"/>
      <charset val="128"/>
    </font>
    <font>
      <b/>
      <sz val="18"/>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4">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style="thick">
        <color auto="1"/>
      </left>
      <right/>
      <top/>
      <bottom/>
      <diagonal/>
    </border>
    <border>
      <left/>
      <right style="thin">
        <color auto="1"/>
      </right>
      <top/>
      <bottom/>
      <diagonal/>
    </border>
    <border>
      <left style="thick">
        <color auto="1"/>
      </left>
      <right/>
      <top/>
      <bottom style="thick">
        <color auto="1"/>
      </bottom>
      <diagonal/>
    </border>
    <border>
      <left/>
      <right style="thin">
        <color auto="1"/>
      </right>
      <top/>
      <bottom style="thick">
        <color auto="1"/>
      </bottom>
      <diagonal/>
    </border>
    <border>
      <left style="thin">
        <color auto="1"/>
      </left>
      <right/>
      <top style="thin">
        <color auto="1"/>
      </top>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s>
  <cellStyleXfs count="1">
    <xf numFmtId="0" fontId="0" fillId="0" borderId="0"/>
  </cellStyleXfs>
  <cellXfs count="125">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indent="8"/>
    </xf>
    <xf numFmtId="0" fontId="4" fillId="0" borderId="1" xfId="0" applyFont="1" applyBorder="1" applyAlignment="1">
      <alignment vertical="center"/>
    </xf>
    <xf numFmtId="0" fontId="4" fillId="0" borderId="35" xfId="0" applyFont="1" applyBorder="1" applyAlignment="1">
      <alignment vertical="center"/>
    </xf>
    <xf numFmtId="0" fontId="1" fillId="0" borderId="3" xfId="0" applyFont="1" applyBorder="1" applyAlignment="1">
      <alignment vertical="center"/>
    </xf>
    <xf numFmtId="0" fontId="4" fillId="0" borderId="4" xfId="0" applyFont="1" applyBorder="1" applyAlignment="1">
      <alignment vertical="center"/>
    </xf>
    <xf numFmtId="0" fontId="4" fillId="0" borderId="37" xfId="0" applyFont="1" applyBorder="1" applyAlignment="1">
      <alignment vertical="center"/>
    </xf>
    <xf numFmtId="0" fontId="4" fillId="0" borderId="6" xfId="0" applyFont="1" applyBorder="1" applyAlignment="1">
      <alignment vertical="center" wrapText="1"/>
    </xf>
    <xf numFmtId="0" fontId="4" fillId="0" borderId="4" xfId="0" applyFont="1" applyBorder="1" applyAlignment="1">
      <alignment vertical="center" wrapText="1"/>
    </xf>
    <xf numFmtId="3" fontId="1" fillId="0" borderId="36" xfId="0" applyNumberFormat="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39" xfId="0" applyFont="1" applyBorder="1" applyAlignment="1">
      <alignment vertical="center"/>
    </xf>
    <xf numFmtId="0" fontId="1" fillId="0" borderId="6" xfId="0" applyFont="1" applyBorder="1" applyAlignment="1">
      <alignment vertical="center"/>
    </xf>
    <xf numFmtId="0" fontId="4" fillId="0" borderId="40" xfId="0" applyFont="1" applyBorder="1" applyAlignment="1">
      <alignment vertical="center"/>
    </xf>
    <xf numFmtId="0" fontId="4" fillId="0" borderId="43" xfId="0" applyFont="1" applyBorder="1" applyAlignment="1">
      <alignment vertical="center"/>
    </xf>
    <xf numFmtId="0" fontId="1" fillId="0" borderId="41" xfId="0" applyFont="1" applyBorder="1" applyAlignment="1">
      <alignment vertical="center"/>
    </xf>
    <xf numFmtId="0" fontId="4" fillId="0" borderId="3" xfId="0" applyFont="1" applyBorder="1" applyAlignment="1">
      <alignment vertical="center" wrapText="1"/>
    </xf>
    <xf numFmtId="0" fontId="4" fillId="0" borderId="26" xfId="0" applyFont="1" applyBorder="1" applyAlignment="1">
      <alignment vertical="center" wrapText="1"/>
    </xf>
    <xf numFmtId="0" fontId="1" fillId="0" borderId="36" xfId="0" applyFont="1" applyBorder="1" applyAlignment="1">
      <alignment vertical="center"/>
    </xf>
    <xf numFmtId="177" fontId="1" fillId="0" borderId="36" xfId="0" applyNumberFormat="1" applyFont="1" applyBorder="1" applyAlignment="1">
      <alignment vertical="center"/>
    </xf>
    <xf numFmtId="179" fontId="1" fillId="0" borderId="36" xfId="0" applyNumberFormat="1" applyFont="1" applyBorder="1" applyAlignment="1">
      <alignment vertical="center"/>
    </xf>
    <xf numFmtId="0" fontId="4" fillId="0" borderId="7" xfId="0" applyFont="1" applyBorder="1" applyAlignment="1">
      <alignment vertical="center" wrapText="1"/>
    </xf>
    <xf numFmtId="178" fontId="1" fillId="0" borderId="38" xfId="0" applyNumberFormat="1" applyFont="1" applyBorder="1" applyAlignment="1">
      <alignment vertical="center"/>
    </xf>
    <xf numFmtId="0" fontId="1" fillId="0" borderId="9" xfId="0" applyFont="1" applyBorder="1" applyAlignment="1">
      <alignment vertical="center"/>
    </xf>
    <xf numFmtId="176" fontId="1" fillId="0" borderId="38" xfId="0" applyNumberFormat="1" applyFont="1" applyBorder="1" applyAlignment="1">
      <alignment vertical="center"/>
    </xf>
    <xf numFmtId="0" fontId="4" fillId="2" borderId="17" xfId="0" applyFont="1" applyFill="1" applyBorder="1" applyAlignment="1">
      <alignment vertical="center"/>
    </xf>
    <xf numFmtId="0" fontId="4" fillId="2" borderId="24" xfId="0" applyFont="1" applyFill="1" applyBorder="1" applyAlignment="1">
      <alignment vertical="center"/>
    </xf>
    <xf numFmtId="0" fontId="4" fillId="0" borderId="5" xfId="0" applyFont="1" applyBorder="1" applyAlignment="1">
      <alignment vertical="center"/>
    </xf>
    <xf numFmtId="0" fontId="4" fillId="0" borderId="5" xfId="0" applyFont="1" applyBorder="1"/>
    <xf numFmtId="0" fontId="4" fillId="2" borderId="20" xfId="0" applyFont="1" applyFill="1" applyBorder="1" applyAlignment="1">
      <alignment vertical="center"/>
    </xf>
    <xf numFmtId="0" fontId="4" fillId="2" borderId="22" xfId="0" applyFont="1" applyFill="1" applyBorder="1" applyAlignment="1">
      <alignment vertical="center"/>
    </xf>
    <xf numFmtId="0" fontId="4" fillId="0" borderId="25" xfId="0" applyFont="1" applyBorder="1"/>
    <xf numFmtId="0" fontId="4" fillId="0" borderId="25" xfId="0" applyFont="1" applyBorder="1" applyAlignment="1">
      <alignment shrinkToFit="1"/>
    </xf>
    <xf numFmtId="0" fontId="4" fillId="0" borderId="33" xfId="0" applyFont="1" applyBorder="1" applyAlignment="1">
      <alignment shrinkToFit="1"/>
    </xf>
    <xf numFmtId="0" fontId="4" fillId="0" borderId="9" xfId="0" applyFont="1" applyBorder="1" applyAlignment="1">
      <alignment vertical="center" wrapText="1"/>
    </xf>
    <xf numFmtId="0" fontId="8" fillId="0" borderId="5" xfId="0" applyFont="1" applyBorder="1" applyAlignment="1">
      <alignment horizontal="center" vertical="center"/>
    </xf>
    <xf numFmtId="0" fontId="4" fillId="0" borderId="10" xfId="0" applyFont="1" applyBorder="1" applyAlignment="1">
      <alignment vertical="center" wrapText="1"/>
    </xf>
    <xf numFmtId="0" fontId="4" fillId="0" borderId="19" xfId="0" applyFont="1" applyBorder="1" applyAlignment="1">
      <alignment vertical="center"/>
    </xf>
    <xf numFmtId="0" fontId="4" fillId="0" borderId="12" xfId="0" applyFont="1" applyBorder="1" applyAlignment="1">
      <alignment vertical="center"/>
    </xf>
    <xf numFmtId="0" fontId="4" fillId="0" borderId="0" xfId="0" applyFont="1" applyAlignment="1">
      <alignment vertical="top"/>
    </xf>
    <xf numFmtId="0" fontId="9" fillId="0" borderId="0" xfId="0" applyFont="1" applyAlignment="1">
      <alignment vertical="center"/>
    </xf>
    <xf numFmtId="0" fontId="5" fillId="2" borderId="21" xfId="0" applyFont="1" applyFill="1" applyBorder="1" applyAlignment="1" applyProtection="1">
      <alignment vertical="center"/>
      <protection locked="0"/>
    </xf>
    <xf numFmtId="180" fontId="1" fillId="0" borderId="36" xfId="0" applyNumberFormat="1" applyFont="1" applyBorder="1" applyAlignment="1">
      <alignment vertical="center"/>
    </xf>
    <xf numFmtId="176" fontId="1" fillId="2" borderId="34" xfId="0" applyNumberFormat="1" applyFont="1" applyFill="1" applyBorder="1" applyAlignment="1" applyProtection="1">
      <alignment vertical="center"/>
      <protection locked="0"/>
    </xf>
    <xf numFmtId="3" fontId="1" fillId="2" borderId="36" xfId="0" applyNumberFormat="1" applyFont="1" applyFill="1" applyBorder="1" applyAlignment="1" applyProtection="1">
      <alignment vertical="center"/>
      <protection locked="0"/>
    </xf>
    <xf numFmtId="0" fontId="1" fillId="2" borderId="34" xfId="0" applyFont="1" applyFill="1" applyBorder="1" applyAlignment="1" applyProtection="1">
      <alignment vertical="center"/>
      <protection locked="0"/>
    </xf>
    <xf numFmtId="180" fontId="1" fillId="2" borderId="34" xfId="0" applyNumberFormat="1" applyFont="1" applyFill="1" applyBorder="1" applyAlignment="1" applyProtection="1">
      <alignment vertical="center"/>
      <protection locked="0"/>
    </xf>
    <xf numFmtId="180" fontId="1" fillId="0" borderId="38" xfId="0" applyNumberFormat="1" applyFont="1" applyBorder="1" applyAlignment="1">
      <alignment vertical="center"/>
    </xf>
    <xf numFmtId="180" fontId="1" fillId="0" borderId="42" xfId="0" applyNumberFormat="1" applyFont="1" applyBorder="1" applyAlignment="1">
      <alignment vertical="center"/>
    </xf>
    <xf numFmtId="180" fontId="1" fillId="0" borderId="24" xfId="0" applyNumberFormat="1" applyFont="1" applyBorder="1" applyAlignment="1">
      <alignment vertical="center"/>
    </xf>
    <xf numFmtId="3" fontId="1" fillId="2" borderId="34" xfId="0" applyNumberFormat="1" applyFont="1" applyFill="1" applyBorder="1" applyAlignment="1" applyProtection="1">
      <alignment vertical="center"/>
      <protection locked="0"/>
    </xf>
    <xf numFmtId="0" fontId="1" fillId="0" borderId="0" xfId="0" applyFont="1" applyAlignment="1">
      <alignment horizontal="center" vertical="center"/>
    </xf>
    <xf numFmtId="0" fontId="7" fillId="0" borderId="9" xfId="0" applyFont="1" applyBorder="1" applyAlignment="1">
      <alignment vertical="center" wrapText="1"/>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12" fontId="1" fillId="0" borderId="0" xfId="0" applyNumberFormat="1" applyFont="1" applyAlignment="1">
      <alignment vertical="center"/>
    </xf>
    <xf numFmtId="12" fontId="1" fillId="0" borderId="36" xfId="0" applyNumberFormat="1" applyFont="1" applyBorder="1" applyAlignment="1">
      <alignment vertical="center"/>
    </xf>
    <xf numFmtId="3" fontId="1" fillId="0" borderId="0" xfId="0" applyNumberFormat="1" applyFont="1" applyAlignment="1">
      <alignment vertical="center"/>
    </xf>
    <xf numFmtId="0" fontId="13" fillId="0" borderId="37" xfId="0" applyFont="1" applyBorder="1" applyAlignment="1">
      <alignment horizontal="center" vertical="center" wrapText="1"/>
    </xf>
    <xf numFmtId="181" fontId="1" fillId="2" borderId="34" xfId="0" applyNumberFormat="1" applyFont="1" applyFill="1" applyBorder="1" applyAlignment="1" applyProtection="1">
      <alignment vertical="top" wrapText="1"/>
      <protection locked="0"/>
    </xf>
    <xf numFmtId="0" fontId="7" fillId="0" borderId="41" xfId="0" applyFont="1" applyBorder="1" applyAlignment="1">
      <alignmen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7" fillId="0" borderId="32" xfId="0" applyFont="1" applyBorder="1"/>
    <xf numFmtId="0" fontId="7" fillId="0" borderId="31" xfId="0" applyFont="1"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0" borderId="15" xfId="0" applyFont="1" applyBorder="1" applyAlignment="1">
      <alignment vertical="center"/>
    </xf>
    <xf numFmtId="0" fontId="4" fillId="0" borderId="16" xfId="0" applyFont="1" applyBorder="1" applyAlignment="1">
      <alignment vertical="center"/>
    </xf>
    <xf numFmtId="0" fontId="4" fillId="0" borderId="19" xfId="0" applyFont="1" applyBorder="1" applyAlignment="1">
      <alignment vertical="center"/>
    </xf>
    <xf numFmtId="0" fontId="4" fillId="0" borderId="11"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0" xfId="0" applyFont="1" applyAlignment="1">
      <alignment horizontal="center" vertical="center"/>
    </xf>
    <xf numFmtId="0" fontId="4" fillId="2" borderId="0" xfId="0" applyFont="1" applyFill="1" applyAlignment="1" applyProtection="1">
      <alignment vertical="center"/>
      <protection locked="0"/>
    </xf>
    <xf numFmtId="0" fontId="4" fillId="0" borderId="18" xfId="0" applyFont="1" applyBorder="1" applyAlignment="1">
      <alignment vertical="center"/>
    </xf>
    <xf numFmtId="0" fontId="4" fillId="0" borderId="25" xfId="0" applyFont="1" applyBorder="1" applyAlignment="1">
      <alignment vertical="center"/>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4" fillId="0" borderId="20" xfId="0" applyFont="1" applyBorder="1" applyAlignment="1">
      <alignment horizontal="center" vertical="center" shrinkToFit="1"/>
    </xf>
    <xf numFmtId="0" fontId="4" fillId="0" borderId="0" xfId="0" applyFont="1" applyAlignment="1">
      <alignment horizontal="center" vertical="center" shrinkToFit="1"/>
    </xf>
    <xf numFmtId="0" fontId="4" fillId="2" borderId="2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2" borderId="0" xfId="0" applyFont="1" applyFill="1" applyAlignment="1" applyProtection="1">
      <alignment vertical="center"/>
      <protection locked="0"/>
    </xf>
    <xf numFmtId="0" fontId="4" fillId="2" borderId="36" xfId="0" applyFont="1" applyFill="1" applyBorder="1" applyAlignment="1" applyProtection="1">
      <alignment vertical="top" wrapText="1"/>
      <protection locked="0"/>
    </xf>
    <xf numFmtId="0" fontId="4" fillId="2" borderId="29" xfId="0" applyFont="1" applyFill="1" applyBorder="1" applyAlignment="1" applyProtection="1">
      <alignment vertical="top" wrapText="1"/>
      <protection locked="0"/>
    </xf>
    <xf numFmtId="0" fontId="4" fillId="2" borderId="30" xfId="0" applyFont="1" applyFill="1" applyBorder="1" applyAlignment="1" applyProtection="1">
      <alignment vertical="top" wrapText="1"/>
      <protection locked="0"/>
    </xf>
    <xf numFmtId="0" fontId="14" fillId="0" borderId="36" xfId="0" applyFont="1" applyBorder="1" applyAlignment="1">
      <alignment horizontal="center" vertical="top" wrapText="1"/>
    </xf>
    <xf numFmtId="0" fontId="14" fillId="0" borderId="29" xfId="0" applyFont="1" applyBorder="1" applyAlignment="1">
      <alignment horizontal="center" vertical="top" wrapText="1"/>
    </xf>
  </cellXfs>
  <cellStyles count="1">
    <cellStyle name="標準" xfId="0" builtinId="0"/>
  </cellStyles>
  <dxfs count="37">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bgColor theme="7" tint="0.79998168889431442"/>
        </patternFill>
      </fill>
    </dxf>
    <dxf>
      <font>
        <b val="0"/>
        <i val="0"/>
        <color theme="1"/>
      </font>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7" tint="0.79998168889431442"/>
        </patternFill>
      </fill>
    </dxf>
    <dxf>
      <font>
        <color theme="0"/>
      </font>
      <fill>
        <patternFill patternType="lightGray">
          <bgColor theme="0"/>
        </patternFill>
      </fill>
    </dxf>
    <dxf>
      <font>
        <color theme="0"/>
      </font>
      <fill>
        <patternFill patternType="lightGray">
          <bgColor theme="0"/>
        </patternFill>
      </fill>
    </dxf>
    <dxf>
      <font>
        <color theme="0"/>
      </font>
      <fill>
        <patternFill patternType="lightGray">
          <bgColor theme="0"/>
        </patternFill>
      </fill>
    </dxf>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bgColor theme="7" tint="0.79998168889431442"/>
        </patternFill>
      </fill>
    </dxf>
    <dxf>
      <font>
        <b val="0"/>
        <i val="0"/>
        <color theme="1"/>
      </font>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7" tint="0.79998168889431442"/>
        </patternFill>
      </fill>
    </dxf>
    <dxf>
      <font>
        <color theme="0"/>
      </font>
      <fill>
        <patternFill patternType="lightGray">
          <bgColor theme="0"/>
        </patternFill>
      </fill>
    </dxf>
  </dxfs>
  <tableStyles count="0" defaultTableStyle="TableStyleMedium2" defaultPivotStyle="PivotStyleLight16"/>
  <colors>
    <mruColors>
      <color rgb="FFFFCC66"/>
      <color rgb="FF99CCFF"/>
      <color rgb="FFCCECFF"/>
      <color rgb="FFFF9999"/>
      <color rgb="FF66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C375436-6C1B-4577-9C97-6662EF108727}" type="doc">
      <dgm:prSet loTypeId="urn:microsoft.com/office/officeart/2005/8/layout/hierarchy2" loCatId="hierarchy" qsTypeId="urn:microsoft.com/office/officeart/2005/8/quickstyle/simple3" qsCatId="simple" csTypeId="urn:microsoft.com/office/officeart/2005/8/colors/accent1_2" csCatId="accent1" phldr="1"/>
      <dgm:spPr/>
      <dgm:t>
        <a:bodyPr/>
        <a:lstStyle/>
        <a:p>
          <a:endParaRPr kumimoji="1" lang="ja-JP" altLang="en-US"/>
        </a:p>
      </dgm:t>
    </dgm:pt>
    <dgm:pt modelId="{380FBAD2-918C-40BB-BD74-3A83C15EA373}">
      <dgm:prSet phldrT="[テキスト]" custT="1"/>
      <dgm:spPr>
        <a:solidFill>
          <a:sysClr val="window" lastClr="FFFFFF"/>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導入設備別の記入する</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「別記様式第２号」について</a:t>
          </a:r>
        </a:p>
      </dgm:t>
    </dgm:pt>
    <dgm:pt modelId="{D56F71AA-E8C7-4B26-BC9A-6DF5894B298A}" type="parTrans" cxnId="{383D7E42-BDC9-44C9-A29F-E7F1BAF3667E}">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02DD54A1-F695-4763-ADA9-A8637168C730}" type="sibTrans" cxnId="{383D7E42-BDC9-44C9-A29F-E7F1BAF3667E}">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A30388DC-D085-40E1-ACAF-ABFF602DA925}">
      <dgm:prSet phldrT="[テキスト]" custT="1"/>
      <dgm:spPr>
        <a:solidFill>
          <a:srgbClr val="99CCFF"/>
        </a:solidFill>
      </dgm:spPr>
      <dgm:t>
        <a:bodyPr/>
        <a:lstStyle/>
        <a:p>
          <a:pPr algn="l"/>
          <a:r>
            <a:rPr kumimoji="1" lang="ja-JP" altLang="en-US" sz="900" b="1">
              <a:latin typeface="ＭＳ ゴシック" panose="020B0609070205080204" pitchFamily="49" charset="-128"/>
              <a:ea typeface="ＭＳ ゴシック" panose="020B0609070205080204" pitchFamily="49" charset="-128"/>
            </a:rPr>
            <a:t>（ア）</a:t>
          </a:r>
          <a:r>
            <a:rPr kumimoji="1" lang="ja-JP" altLang="en-US" sz="900">
              <a:latin typeface="ＭＳ ゴシック" panose="020B0609070205080204" pitchFamily="49" charset="-128"/>
              <a:ea typeface="ＭＳ ゴシック" panose="020B0609070205080204" pitchFamily="49" charset="-128"/>
            </a:rPr>
            <a:t>（イ）以外の太陽光を</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　　　導入する場合</a:t>
          </a:r>
        </a:p>
      </dgm:t>
    </dgm:pt>
    <dgm:pt modelId="{8E1D9A8C-303C-4DCE-8BEE-50E4977BF9BB}" type="parTrans" cxnId="{EF32A424-36C4-4157-AE11-FC37E8B343B7}">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336346B7-28F7-4404-A9CF-4AFFB6E90096}" type="sibTrans" cxnId="{EF32A424-36C4-4157-AE11-FC37E8B343B7}">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C2AD1441-F754-4133-AE6E-494A662288CD}">
      <dgm:prSet phldrT="[テキスト]" custT="1"/>
      <dgm:spPr>
        <a:solidFill>
          <a:srgbClr val="99CCFF"/>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家庭用の場合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別記様式第２号⑴（家庭用）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F068EF1C-A7EE-4286-81D1-C55140AD760D}" type="parTrans" cxnId="{2DA6F020-B0BF-4BEB-993F-374163D3DA42}">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EFA786DC-0317-448E-8CA2-7F8772FC5ED4}" type="sibTrans" cxnId="{2DA6F020-B0BF-4BEB-993F-374163D3DA42}">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131DCA21-9237-47A1-A4ED-3A8A87DF3DC7}">
      <dgm:prSet phldrT="[テキスト]" custT="1"/>
      <dgm:spPr>
        <a:solidFill>
          <a:srgbClr val="99CCFF"/>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業務用の場合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別記様式第２号⑵（業務用）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58B17967-FEAA-4762-8918-FB26D715DAEA}" type="parTrans" cxnId="{7E0C1FC4-F3A6-4D15-AA6E-C86B5A7ED919}">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D1659065-B028-452C-BA03-ED5CDDD667B6}" type="sibTrans" cxnId="{7E0C1FC4-F3A6-4D15-AA6E-C86B5A7ED919}">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3BA0F67A-E1A6-49DD-9DF6-27F06337CA6F}">
      <dgm:prSet phldrT="[テキスト]" custT="1"/>
      <dgm:spPr>
        <a:solidFill>
          <a:srgbClr val="FFCC66"/>
        </a:solidFill>
      </dgm:spPr>
      <dgm:t>
        <a:bodyPr/>
        <a:lstStyle/>
        <a:p>
          <a:pPr algn="l"/>
          <a:r>
            <a:rPr kumimoji="1" lang="ja-JP" altLang="en-US" sz="900" b="1">
              <a:latin typeface="ＭＳ ゴシック" panose="020B0609070205080204" pitchFamily="49" charset="-128"/>
              <a:ea typeface="ＭＳ ゴシック" panose="020B0609070205080204" pitchFamily="49" charset="-128"/>
            </a:rPr>
            <a:t>（イ）</a:t>
          </a:r>
          <a:r>
            <a:rPr kumimoji="1" lang="ja-JP" altLang="en-US" sz="900">
              <a:latin typeface="ＭＳ ゴシック" panose="020B0609070205080204" pitchFamily="49" charset="-128"/>
              <a:ea typeface="ＭＳ ゴシック" panose="020B0609070205080204" pitchFamily="49" charset="-128"/>
            </a:rPr>
            <a:t>ソーラーカーポート、</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　　　建材一体型太陽電池を</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　　　導入する場合</a:t>
          </a:r>
        </a:p>
      </dgm:t>
    </dgm:pt>
    <dgm:pt modelId="{FAAF2FFB-E0EF-4B56-BD8D-F08C38280E5A}" type="parTrans" cxnId="{195A8A9F-FD54-4427-9159-1298CC16D975}">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51F630BD-2B03-4597-A1E8-538870F449E4}" type="sibTrans" cxnId="{195A8A9F-FD54-4427-9159-1298CC16D975}">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7E31DE7E-E8D5-4265-8838-A89CDFB51344}">
      <dgm:prSet phldrT="[テキスト]" custT="1"/>
      <dgm:spPr>
        <a:solidFill>
          <a:srgbClr val="FFCC66"/>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家庭用の場合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別記様式第２号⑶（ソーラーカーポート等）（家庭用）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8FE683C3-1B70-4D0C-B281-881FE625233B}" type="parTrans" cxnId="{968A2563-2E18-4300-AF96-9EA5B6968611}">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7F59856B-853D-43CD-9555-0C7DB11402B7}" type="sibTrans" cxnId="{968A2563-2E18-4300-AF96-9EA5B6968611}">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82214409-DE10-452E-AD74-2427D085D5DF}">
      <dgm:prSet phldrT="[テキスト]" custT="1"/>
      <dgm:spPr>
        <a:solidFill>
          <a:srgbClr val="FFCC66"/>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業務用の場合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別記様式第２号⑷（ソーラーカーポート等）（業務用）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AB314804-9EC1-429B-9F8F-8BBDF9ACD610}" type="parTrans" cxnId="{4910146F-1CA5-467C-AE83-AA7BBAC7E1A1}">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E7402B68-6DAD-4F81-AF19-9B58180C4381}" type="sibTrans" cxnId="{4910146F-1CA5-467C-AE83-AA7BBAC7E1A1}">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F5E37554-7EA4-4327-B710-E7D5923AC0F5}" type="pres">
      <dgm:prSet presAssocID="{3C375436-6C1B-4577-9C97-6662EF108727}" presName="diagram" presStyleCnt="0">
        <dgm:presLayoutVars>
          <dgm:chPref val="1"/>
          <dgm:dir/>
          <dgm:animOne val="branch"/>
          <dgm:animLvl val="lvl"/>
          <dgm:resizeHandles val="exact"/>
        </dgm:presLayoutVars>
      </dgm:prSet>
      <dgm:spPr/>
    </dgm:pt>
    <dgm:pt modelId="{166A7DD7-228F-4C86-AB4E-E2ABC0AD77E9}" type="pres">
      <dgm:prSet presAssocID="{380FBAD2-918C-40BB-BD74-3A83C15EA373}" presName="root1" presStyleCnt="0"/>
      <dgm:spPr/>
    </dgm:pt>
    <dgm:pt modelId="{1E9416F1-D578-4D00-BB03-01A255DB0EA1}" type="pres">
      <dgm:prSet presAssocID="{380FBAD2-918C-40BB-BD74-3A83C15EA373}" presName="LevelOneTextNode" presStyleLbl="node0" presStyleIdx="0" presStyleCnt="1">
        <dgm:presLayoutVars>
          <dgm:chPref val="3"/>
        </dgm:presLayoutVars>
      </dgm:prSet>
      <dgm:spPr/>
    </dgm:pt>
    <dgm:pt modelId="{D0985B6D-BCC2-45FC-8890-F81F070FC9DC}" type="pres">
      <dgm:prSet presAssocID="{380FBAD2-918C-40BB-BD74-3A83C15EA373}" presName="level2hierChild" presStyleCnt="0"/>
      <dgm:spPr/>
    </dgm:pt>
    <dgm:pt modelId="{AECAA5DC-CDE4-4854-9D1A-D70D8E3655D0}" type="pres">
      <dgm:prSet presAssocID="{8E1D9A8C-303C-4DCE-8BEE-50E4977BF9BB}" presName="conn2-1" presStyleLbl="parChTrans1D2" presStyleIdx="0" presStyleCnt="2"/>
      <dgm:spPr/>
    </dgm:pt>
    <dgm:pt modelId="{FED06810-740F-4AFD-87D9-9266A5EB4BC1}" type="pres">
      <dgm:prSet presAssocID="{8E1D9A8C-303C-4DCE-8BEE-50E4977BF9BB}" presName="connTx" presStyleLbl="parChTrans1D2" presStyleIdx="0" presStyleCnt="2"/>
      <dgm:spPr/>
    </dgm:pt>
    <dgm:pt modelId="{C5F62835-2FA1-4827-96A9-382DA0F4B87D}" type="pres">
      <dgm:prSet presAssocID="{A30388DC-D085-40E1-ACAF-ABFF602DA925}" presName="root2" presStyleCnt="0"/>
      <dgm:spPr/>
    </dgm:pt>
    <dgm:pt modelId="{BDFFD091-1BDF-4BBA-9854-A446CB29D695}" type="pres">
      <dgm:prSet presAssocID="{A30388DC-D085-40E1-ACAF-ABFF602DA925}" presName="LevelTwoTextNode" presStyleLbl="node2" presStyleIdx="0" presStyleCnt="2" custLinFactNeighborX="-24480">
        <dgm:presLayoutVars>
          <dgm:chPref val="3"/>
        </dgm:presLayoutVars>
      </dgm:prSet>
      <dgm:spPr/>
    </dgm:pt>
    <dgm:pt modelId="{85921C24-6D06-4990-BEA9-AE8FBC4B4237}" type="pres">
      <dgm:prSet presAssocID="{A30388DC-D085-40E1-ACAF-ABFF602DA925}" presName="level3hierChild" presStyleCnt="0"/>
      <dgm:spPr/>
    </dgm:pt>
    <dgm:pt modelId="{A5C0D9AD-8ED0-4ADF-920B-E2390B590760}" type="pres">
      <dgm:prSet presAssocID="{F068EF1C-A7EE-4286-81D1-C55140AD760D}" presName="conn2-1" presStyleLbl="parChTrans1D3" presStyleIdx="0" presStyleCnt="4"/>
      <dgm:spPr/>
    </dgm:pt>
    <dgm:pt modelId="{13CE9E34-E6C0-46D6-B924-8099A49EE0ED}" type="pres">
      <dgm:prSet presAssocID="{F068EF1C-A7EE-4286-81D1-C55140AD760D}" presName="connTx" presStyleLbl="parChTrans1D3" presStyleIdx="0" presStyleCnt="4"/>
      <dgm:spPr/>
    </dgm:pt>
    <dgm:pt modelId="{04575562-8052-4D57-8186-D3395347A848}" type="pres">
      <dgm:prSet presAssocID="{C2AD1441-F754-4133-AE6E-494A662288CD}" presName="root2" presStyleCnt="0"/>
      <dgm:spPr/>
    </dgm:pt>
    <dgm:pt modelId="{5C945A5E-C303-4E22-8676-2A1508C41991}" type="pres">
      <dgm:prSet presAssocID="{C2AD1441-F754-4133-AE6E-494A662288CD}" presName="LevelTwoTextNode" presStyleLbl="node3" presStyleIdx="0" presStyleCnt="4" custLinFactNeighborX="-46240">
        <dgm:presLayoutVars>
          <dgm:chPref val="3"/>
        </dgm:presLayoutVars>
      </dgm:prSet>
      <dgm:spPr/>
    </dgm:pt>
    <dgm:pt modelId="{7A9F2AB3-E9C8-46E3-8B86-9A4DDDEC4BF4}" type="pres">
      <dgm:prSet presAssocID="{C2AD1441-F754-4133-AE6E-494A662288CD}" presName="level3hierChild" presStyleCnt="0"/>
      <dgm:spPr/>
    </dgm:pt>
    <dgm:pt modelId="{B3AD4620-2CFA-45A5-A5D3-5345117AF10D}" type="pres">
      <dgm:prSet presAssocID="{58B17967-FEAA-4762-8918-FB26D715DAEA}" presName="conn2-1" presStyleLbl="parChTrans1D3" presStyleIdx="1" presStyleCnt="4"/>
      <dgm:spPr/>
    </dgm:pt>
    <dgm:pt modelId="{FBD9D043-0A07-4BDF-9526-1EF4CC5D4F56}" type="pres">
      <dgm:prSet presAssocID="{58B17967-FEAA-4762-8918-FB26D715DAEA}" presName="connTx" presStyleLbl="parChTrans1D3" presStyleIdx="1" presStyleCnt="4"/>
      <dgm:spPr/>
    </dgm:pt>
    <dgm:pt modelId="{D3FE6CCA-6553-43F5-A794-99559908AD89}" type="pres">
      <dgm:prSet presAssocID="{131DCA21-9237-47A1-A4ED-3A8A87DF3DC7}" presName="root2" presStyleCnt="0"/>
      <dgm:spPr/>
    </dgm:pt>
    <dgm:pt modelId="{B5115387-54BD-40F1-BCB0-5B5116E78E7C}" type="pres">
      <dgm:prSet presAssocID="{131DCA21-9237-47A1-A4ED-3A8A87DF3DC7}" presName="LevelTwoTextNode" presStyleLbl="node3" presStyleIdx="1" presStyleCnt="4" custLinFactNeighborX="-46240">
        <dgm:presLayoutVars>
          <dgm:chPref val="3"/>
        </dgm:presLayoutVars>
      </dgm:prSet>
      <dgm:spPr/>
    </dgm:pt>
    <dgm:pt modelId="{4E248361-D13B-467F-B680-4BCFE52CFD04}" type="pres">
      <dgm:prSet presAssocID="{131DCA21-9237-47A1-A4ED-3A8A87DF3DC7}" presName="level3hierChild" presStyleCnt="0"/>
      <dgm:spPr/>
    </dgm:pt>
    <dgm:pt modelId="{9DAFC805-FCDD-4459-8360-C20779DA3F84}" type="pres">
      <dgm:prSet presAssocID="{FAAF2FFB-E0EF-4B56-BD8D-F08C38280E5A}" presName="conn2-1" presStyleLbl="parChTrans1D2" presStyleIdx="1" presStyleCnt="2"/>
      <dgm:spPr/>
    </dgm:pt>
    <dgm:pt modelId="{0A948E59-0020-4EBF-B2B5-3DD3F3856D8A}" type="pres">
      <dgm:prSet presAssocID="{FAAF2FFB-E0EF-4B56-BD8D-F08C38280E5A}" presName="connTx" presStyleLbl="parChTrans1D2" presStyleIdx="1" presStyleCnt="2"/>
      <dgm:spPr/>
    </dgm:pt>
    <dgm:pt modelId="{2E0DD552-490F-410D-BDB1-C2279C342E5B}" type="pres">
      <dgm:prSet presAssocID="{3BA0F67A-E1A6-49DD-9DF6-27F06337CA6F}" presName="root2" presStyleCnt="0"/>
      <dgm:spPr/>
    </dgm:pt>
    <dgm:pt modelId="{5C25956D-68D7-44F7-8515-AE8F91BA7F16}" type="pres">
      <dgm:prSet presAssocID="{3BA0F67A-E1A6-49DD-9DF6-27F06337CA6F}" presName="LevelTwoTextNode" presStyleLbl="node2" presStyleIdx="1" presStyleCnt="2" custLinFactNeighborX="-24480">
        <dgm:presLayoutVars>
          <dgm:chPref val="3"/>
        </dgm:presLayoutVars>
      </dgm:prSet>
      <dgm:spPr/>
    </dgm:pt>
    <dgm:pt modelId="{C5C77C02-9B28-421C-BFA6-36F01559C998}" type="pres">
      <dgm:prSet presAssocID="{3BA0F67A-E1A6-49DD-9DF6-27F06337CA6F}" presName="level3hierChild" presStyleCnt="0"/>
      <dgm:spPr/>
    </dgm:pt>
    <dgm:pt modelId="{14ED7C24-FA2D-422D-A5D1-77CD21FDCD47}" type="pres">
      <dgm:prSet presAssocID="{8FE683C3-1B70-4D0C-B281-881FE625233B}" presName="conn2-1" presStyleLbl="parChTrans1D3" presStyleIdx="2" presStyleCnt="4"/>
      <dgm:spPr/>
    </dgm:pt>
    <dgm:pt modelId="{990F6E8D-66C9-475F-AD61-947FB1F05248}" type="pres">
      <dgm:prSet presAssocID="{8FE683C3-1B70-4D0C-B281-881FE625233B}" presName="connTx" presStyleLbl="parChTrans1D3" presStyleIdx="2" presStyleCnt="4"/>
      <dgm:spPr/>
    </dgm:pt>
    <dgm:pt modelId="{1F754413-EFF3-4F7F-A385-FFC32253E25F}" type="pres">
      <dgm:prSet presAssocID="{7E31DE7E-E8D5-4265-8838-A89CDFB51344}" presName="root2" presStyleCnt="0"/>
      <dgm:spPr/>
    </dgm:pt>
    <dgm:pt modelId="{11BD4653-CF01-490D-AE00-1E4DAD909274}" type="pres">
      <dgm:prSet presAssocID="{7E31DE7E-E8D5-4265-8838-A89CDFB51344}" presName="LevelTwoTextNode" presStyleLbl="node3" presStyleIdx="2" presStyleCnt="4" custLinFactNeighborX="-46240">
        <dgm:presLayoutVars>
          <dgm:chPref val="3"/>
        </dgm:presLayoutVars>
      </dgm:prSet>
      <dgm:spPr/>
    </dgm:pt>
    <dgm:pt modelId="{2A162D92-6068-44DD-B294-68627CF9EC7D}" type="pres">
      <dgm:prSet presAssocID="{7E31DE7E-E8D5-4265-8838-A89CDFB51344}" presName="level3hierChild" presStyleCnt="0"/>
      <dgm:spPr/>
    </dgm:pt>
    <dgm:pt modelId="{8D05771C-4CAB-49A5-9E00-2623BA522E1E}" type="pres">
      <dgm:prSet presAssocID="{AB314804-9EC1-429B-9F8F-8BBDF9ACD610}" presName="conn2-1" presStyleLbl="parChTrans1D3" presStyleIdx="3" presStyleCnt="4"/>
      <dgm:spPr/>
    </dgm:pt>
    <dgm:pt modelId="{811A243D-8DCD-4812-878E-E77ABB9D199A}" type="pres">
      <dgm:prSet presAssocID="{AB314804-9EC1-429B-9F8F-8BBDF9ACD610}" presName="connTx" presStyleLbl="parChTrans1D3" presStyleIdx="3" presStyleCnt="4"/>
      <dgm:spPr/>
    </dgm:pt>
    <dgm:pt modelId="{F48034C1-2F8A-48E7-A09A-10072A01CECC}" type="pres">
      <dgm:prSet presAssocID="{82214409-DE10-452E-AD74-2427D085D5DF}" presName="root2" presStyleCnt="0"/>
      <dgm:spPr/>
    </dgm:pt>
    <dgm:pt modelId="{41DF507E-8FEE-4148-AC17-E32C7E3657E6}" type="pres">
      <dgm:prSet presAssocID="{82214409-DE10-452E-AD74-2427D085D5DF}" presName="LevelTwoTextNode" presStyleLbl="node3" presStyleIdx="3" presStyleCnt="4" custLinFactNeighborX="-46240">
        <dgm:presLayoutVars>
          <dgm:chPref val="3"/>
        </dgm:presLayoutVars>
      </dgm:prSet>
      <dgm:spPr/>
    </dgm:pt>
    <dgm:pt modelId="{36A4962F-189E-40F1-B07A-C5D0265AAC7E}" type="pres">
      <dgm:prSet presAssocID="{82214409-DE10-452E-AD74-2427D085D5DF}" presName="level3hierChild" presStyleCnt="0"/>
      <dgm:spPr/>
    </dgm:pt>
  </dgm:ptLst>
  <dgm:cxnLst>
    <dgm:cxn modelId="{B114D500-4C8D-42E7-95F4-6DC33F179562}" type="presOf" srcId="{380FBAD2-918C-40BB-BD74-3A83C15EA373}" destId="{1E9416F1-D578-4D00-BB03-01A255DB0EA1}" srcOrd="0" destOrd="0" presId="urn:microsoft.com/office/officeart/2005/8/layout/hierarchy2"/>
    <dgm:cxn modelId="{99E1C303-6961-4ACF-8D13-04A0A4856D78}" type="presOf" srcId="{FAAF2FFB-E0EF-4B56-BD8D-F08C38280E5A}" destId="{9DAFC805-FCDD-4459-8360-C20779DA3F84}" srcOrd="0" destOrd="0" presId="urn:microsoft.com/office/officeart/2005/8/layout/hierarchy2"/>
    <dgm:cxn modelId="{009F2A0E-9B95-4B6C-9CB5-84283AC2AACC}" type="presOf" srcId="{3C375436-6C1B-4577-9C97-6662EF108727}" destId="{F5E37554-7EA4-4327-B710-E7D5923AC0F5}" srcOrd="0" destOrd="0" presId="urn:microsoft.com/office/officeart/2005/8/layout/hierarchy2"/>
    <dgm:cxn modelId="{12246E0F-3995-4D85-933B-2992389A0BA6}" type="presOf" srcId="{58B17967-FEAA-4762-8918-FB26D715DAEA}" destId="{FBD9D043-0A07-4BDF-9526-1EF4CC5D4F56}" srcOrd="1" destOrd="0" presId="urn:microsoft.com/office/officeart/2005/8/layout/hierarchy2"/>
    <dgm:cxn modelId="{38BF920F-CEB4-4BEF-AA28-C948422DE5E6}" type="presOf" srcId="{82214409-DE10-452E-AD74-2427D085D5DF}" destId="{41DF507E-8FEE-4148-AC17-E32C7E3657E6}" srcOrd="0" destOrd="0" presId="urn:microsoft.com/office/officeart/2005/8/layout/hierarchy2"/>
    <dgm:cxn modelId="{DB955317-59A2-4A2D-9E54-4EA4C26B5E03}" type="presOf" srcId="{AB314804-9EC1-429B-9F8F-8BBDF9ACD610}" destId="{811A243D-8DCD-4812-878E-E77ABB9D199A}" srcOrd="1" destOrd="0" presId="urn:microsoft.com/office/officeart/2005/8/layout/hierarchy2"/>
    <dgm:cxn modelId="{E486091F-46DF-48F8-B247-FDDDBE641569}" type="presOf" srcId="{AB314804-9EC1-429B-9F8F-8BBDF9ACD610}" destId="{8D05771C-4CAB-49A5-9E00-2623BA522E1E}" srcOrd="0" destOrd="0" presId="urn:microsoft.com/office/officeart/2005/8/layout/hierarchy2"/>
    <dgm:cxn modelId="{2DA6F020-B0BF-4BEB-993F-374163D3DA42}" srcId="{A30388DC-D085-40E1-ACAF-ABFF602DA925}" destId="{C2AD1441-F754-4133-AE6E-494A662288CD}" srcOrd="0" destOrd="0" parTransId="{F068EF1C-A7EE-4286-81D1-C55140AD760D}" sibTransId="{EFA786DC-0317-448E-8CA2-7F8772FC5ED4}"/>
    <dgm:cxn modelId="{EF32A424-36C4-4157-AE11-FC37E8B343B7}" srcId="{380FBAD2-918C-40BB-BD74-3A83C15EA373}" destId="{A30388DC-D085-40E1-ACAF-ABFF602DA925}" srcOrd="0" destOrd="0" parTransId="{8E1D9A8C-303C-4DCE-8BEE-50E4977BF9BB}" sibTransId="{336346B7-28F7-4404-A9CF-4AFFB6E90096}"/>
    <dgm:cxn modelId="{CA542228-1C70-4A1B-A124-67A247645D60}" type="presOf" srcId="{3BA0F67A-E1A6-49DD-9DF6-27F06337CA6F}" destId="{5C25956D-68D7-44F7-8515-AE8F91BA7F16}" srcOrd="0" destOrd="0" presId="urn:microsoft.com/office/officeart/2005/8/layout/hierarchy2"/>
    <dgm:cxn modelId="{383D7E42-BDC9-44C9-A29F-E7F1BAF3667E}" srcId="{3C375436-6C1B-4577-9C97-6662EF108727}" destId="{380FBAD2-918C-40BB-BD74-3A83C15EA373}" srcOrd="0" destOrd="0" parTransId="{D56F71AA-E8C7-4B26-BC9A-6DF5894B298A}" sibTransId="{02DD54A1-F695-4763-ADA9-A8637168C730}"/>
    <dgm:cxn modelId="{968A2563-2E18-4300-AF96-9EA5B6968611}" srcId="{3BA0F67A-E1A6-49DD-9DF6-27F06337CA6F}" destId="{7E31DE7E-E8D5-4265-8838-A89CDFB51344}" srcOrd="0" destOrd="0" parTransId="{8FE683C3-1B70-4D0C-B281-881FE625233B}" sibTransId="{7F59856B-853D-43CD-9555-0C7DB11402B7}"/>
    <dgm:cxn modelId="{94495363-1A7C-4923-98E8-A1BC91425192}" type="presOf" srcId="{F068EF1C-A7EE-4286-81D1-C55140AD760D}" destId="{13CE9E34-E6C0-46D6-B924-8099A49EE0ED}" srcOrd="1" destOrd="0" presId="urn:microsoft.com/office/officeart/2005/8/layout/hierarchy2"/>
    <dgm:cxn modelId="{073C6265-8C24-49EA-8AF4-01379CD27BCD}" type="presOf" srcId="{C2AD1441-F754-4133-AE6E-494A662288CD}" destId="{5C945A5E-C303-4E22-8676-2A1508C41991}" srcOrd="0" destOrd="0" presId="urn:microsoft.com/office/officeart/2005/8/layout/hierarchy2"/>
    <dgm:cxn modelId="{4EE5DE69-8936-4145-B86A-95DF37351F68}" type="presOf" srcId="{8FE683C3-1B70-4D0C-B281-881FE625233B}" destId="{14ED7C24-FA2D-422D-A5D1-77CD21FDCD47}" srcOrd="0" destOrd="0" presId="urn:microsoft.com/office/officeart/2005/8/layout/hierarchy2"/>
    <dgm:cxn modelId="{5C21876A-3A77-4790-8FC0-374E8B50A82D}" type="presOf" srcId="{8E1D9A8C-303C-4DCE-8BEE-50E4977BF9BB}" destId="{FED06810-740F-4AFD-87D9-9266A5EB4BC1}" srcOrd="1" destOrd="0" presId="urn:microsoft.com/office/officeart/2005/8/layout/hierarchy2"/>
    <dgm:cxn modelId="{EC2EB46C-C28D-44CF-A91E-E2216F0E6202}" type="presOf" srcId="{A30388DC-D085-40E1-ACAF-ABFF602DA925}" destId="{BDFFD091-1BDF-4BBA-9854-A446CB29D695}" srcOrd="0" destOrd="0" presId="urn:microsoft.com/office/officeart/2005/8/layout/hierarchy2"/>
    <dgm:cxn modelId="{4910146F-1CA5-467C-AE83-AA7BBAC7E1A1}" srcId="{3BA0F67A-E1A6-49DD-9DF6-27F06337CA6F}" destId="{82214409-DE10-452E-AD74-2427D085D5DF}" srcOrd="1" destOrd="0" parTransId="{AB314804-9EC1-429B-9F8F-8BBDF9ACD610}" sibTransId="{E7402B68-6DAD-4F81-AF19-9B58180C4381}"/>
    <dgm:cxn modelId="{1B961870-0E47-441C-AB38-BF429F41E321}" type="presOf" srcId="{58B17967-FEAA-4762-8918-FB26D715DAEA}" destId="{B3AD4620-2CFA-45A5-A5D3-5345117AF10D}" srcOrd="0" destOrd="0" presId="urn:microsoft.com/office/officeart/2005/8/layout/hierarchy2"/>
    <dgm:cxn modelId="{1AD4E099-55F5-4DA2-A787-0E884F30EB64}" type="presOf" srcId="{8FE683C3-1B70-4D0C-B281-881FE625233B}" destId="{990F6E8D-66C9-475F-AD61-947FB1F05248}" srcOrd="1" destOrd="0" presId="urn:microsoft.com/office/officeart/2005/8/layout/hierarchy2"/>
    <dgm:cxn modelId="{195A8A9F-FD54-4427-9159-1298CC16D975}" srcId="{380FBAD2-918C-40BB-BD74-3A83C15EA373}" destId="{3BA0F67A-E1A6-49DD-9DF6-27F06337CA6F}" srcOrd="1" destOrd="0" parTransId="{FAAF2FFB-E0EF-4B56-BD8D-F08C38280E5A}" sibTransId="{51F630BD-2B03-4597-A1E8-538870F449E4}"/>
    <dgm:cxn modelId="{3C3688B2-839B-4B9D-BEC3-DA74738262F4}" type="presOf" srcId="{8E1D9A8C-303C-4DCE-8BEE-50E4977BF9BB}" destId="{AECAA5DC-CDE4-4854-9D1A-D70D8E3655D0}" srcOrd="0" destOrd="0" presId="urn:microsoft.com/office/officeart/2005/8/layout/hierarchy2"/>
    <dgm:cxn modelId="{7E0C1FC4-F3A6-4D15-AA6E-C86B5A7ED919}" srcId="{A30388DC-D085-40E1-ACAF-ABFF602DA925}" destId="{131DCA21-9237-47A1-A4ED-3A8A87DF3DC7}" srcOrd="1" destOrd="0" parTransId="{58B17967-FEAA-4762-8918-FB26D715DAEA}" sibTransId="{D1659065-B028-452C-BA03-ED5CDDD667B6}"/>
    <dgm:cxn modelId="{93379CCC-20FE-4D8A-A519-CAA4AC33EF44}" type="presOf" srcId="{FAAF2FFB-E0EF-4B56-BD8D-F08C38280E5A}" destId="{0A948E59-0020-4EBF-B2B5-3DD3F3856D8A}" srcOrd="1" destOrd="0" presId="urn:microsoft.com/office/officeart/2005/8/layout/hierarchy2"/>
    <dgm:cxn modelId="{F0D00FDA-E49D-4D43-A22E-9019862D4A9C}" type="presOf" srcId="{7E31DE7E-E8D5-4265-8838-A89CDFB51344}" destId="{11BD4653-CF01-490D-AE00-1E4DAD909274}" srcOrd="0" destOrd="0" presId="urn:microsoft.com/office/officeart/2005/8/layout/hierarchy2"/>
    <dgm:cxn modelId="{CD54B4E5-30BA-4014-95F8-2DEAC1173E0D}" type="presOf" srcId="{131DCA21-9237-47A1-A4ED-3A8A87DF3DC7}" destId="{B5115387-54BD-40F1-BCB0-5B5116E78E7C}" srcOrd="0" destOrd="0" presId="urn:microsoft.com/office/officeart/2005/8/layout/hierarchy2"/>
    <dgm:cxn modelId="{6D543FF1-5224-40F2-9321-65954C43E3FA}" type="presOf" srcId="{F068EF1C-A7EE-4286-81D1-C55140AD760D}" destId="{A5C0D9AD-8ED0-4ADF-920B-E2390B590760}" srcOrd="0" destOrd="0" presId="urn:microsoft.com/office/officeart/2005/8/layout/hierarchy2"/>
    <dgm:cxn modelId="{EF10641A-584D-4AD1-B68D-A97DE1976920}" type="presParOf" srcId="{F5E37554-7EA4-4327-B710-E7D5923AC0F5}" destId="{166A7DD7-228F-4C86-AB4E-E2ABC0AD77E9}" srcOrd="0" destOrd="0" presId="urn:microsoft.com/office/officeart/2005/8/layout/hierarchy2"/>
    <dgm:cxn modelId="{8A4DBF0A-934C-4E8A-8E58-0BD7FB0E8D41}" type="presParOf" srcId="{166A7DD7-228F-4C86-AB4E-E2ABC0AD77E9}" destId="{1E9416F1-D578-4D00-BB03-01A255DB0EA1}" srcOrd="0" destOrd="0" presId="urn:microsoft.com/office/officeart/2005/8/layout/hierarchy2"/>
    <dgm:cxn modelId="{257FA07C-41A8-46CC-8B5C-BD6991D5FDE4}" type="presParOf" srcId="{166A7DD7-228F-4C86-AB4E-E2ABC0AD77E9}" destId="{D0985B6D-BCC2-45FC-8890-F81F070FC9DC}" srcOrd="1" destOrd="0" presId="urn:microsoft.com/office/officeart/2005/8/layout/hierarchy2"/>
    <dgm:cxn modelId="{B619E6B2-9057-4A7C-8BE1-1AD0210630F7}" type="presParOf" srcId="{D0985B6D-BCC2-45FC-8890-F81F070FC9DC}" destId="{AECAA5DC-CDE4-4854-9D1A-D70D8E3655D0}" srcOrd="0" destOrd="0" presId="urn:microsoft.com/office/officeart/2005/8/layout/hierarchy2"/>
    <dgm:cxn modelId="{0B1A654D-F5EB-483B-BC92-98C39F3B5691}" type="presParOf" srcId="{AECAA5DC-CDE4-4854-9D1A-D70D8E3655D0}" destId="{FED06810-740F-4AFD-87D9-9266A5EB4BC1}" srcOrd="0" destOrd="0" presId="urn:microsoft.com/office/officeart/2005/8/layout/hierarchy2"/>
    <dgm:cxn modelId="{74AAF2E7-0EE3-4753-B1BF-24E5CDB45693}" type="presParOf" srcId="{D0985B6D-BCC2-45FC-8890-F81F070FC9DC}" destId="{C5F62835-2FA1-4827-96A9-382DA0F4B87D}" srcOrd="1" destOrd="0" presId="urn:microsoft.com/office/officeart/2005/8/layout/hierarchy2"/>
    <dgm:cxn modelId="{58491A76-4135-4FDD-8EA5-8988399E45DA}" type="presParOf" srcId="{C5F62835-2FA1-4827-96A9-382DA0F4B87D}" destId="{BDFFD091-1BDF-4BBA-9854-A446CB29D695}" srcOrd="0" destOrd="0" presId="urn:microsoft.com/office/officeart/2005/8/layout/hierarchy2"/>
    <dgm:cxn modelId="{82EE1EE8-456F-4EF1-93FD-19BFD9D6DE3B}" type="presParOf" srcId="{C5F62835-2FA1-4827-96A9-382DA0F4B87D}" destId="{85921C24-6D06-4990-BEA9-AE8FBC4B4237}" srcOrd="1" destOrd="0" presId="urn:microsoft.com/office/officeart/2005/8/layout/hierarchy2"/>
    <dgm:cxn modelId="{16B41A53-DA63-442A-80AC-6E49F0A8C882}" type="presParOf" srcId="{85921C24-6D06-4990-BEA9-AE8FBC4B4237}" destId="{A5C0D9AD-8ED0-4ADF-920B-E2390B590760}" srcOrd="0" destOrd="0" presId="urn:microsoft.com/office/officeart/2005/8/layout/hierarchy2"/>
    <dgm:cxn modelId="{FB1B56AF-38B3-41F3-8B82-9F5CED7EFB5B}" type="presParOf" srcId="{A5C0D9AD-8ED0-4ADF-920B-E2390B590760}" destId="{13CE9E34-E6C0-46D6-B924-8099A49EE0ED}" srcOrd="0" destOrd="0" presId="urn:microsoft.com/office/officeart/2005/8/layout/hierarchy2"/>
    <dgm:cxn modelId="{BC84A3F5-44EC-4D12-9117-AAC41D66AFAD}" type="presParOf" srcId="{85921C24-6D06-4990-BEA9-AE8FBC4B4237}" destId="{04575562-8052-4D57-8186-D3395347A848}" srcOrd="1" destOrd="0" presId="urn:microsoft.com/office/officeart/2005/8/layout/hierarchy2"/>
    <dgm:cxn modelId="{3541BCDA-5F97-4E1C-B724-154B9702F39B}" type="presParOf" srcId="{04575562-8052-4D57-8186-D3395347A848}" destId="{5C945A5E-C303-4E22-8676-2A1508C41991}" srcOrd="0" destOrd="0" presId="urn:microsoft.com/office/officeart/2005/8/layout/hierarchy2"/>
    <dgm:cxn modelId="{EE6FF587-4207-4A6F-B5B5-E1F51BD33E59}" type="presParOf" srcId="{04575562-8052-4D57-8186-D3395347A848}" destId="{7A9F2AB3-E9C8-46E3-8B86-9A4DDDEC4BF4}" srcOrd="1" destOrd="0" presId="urn:microsoft.com/office/officeart/2005/8/layout/hierarchy2"/>
    <dgm:cxn modelId="{C5147034-D65B-4EB4-926F-621D74A040C9}" type="presParOf" srcId="{85921C24-6D06-4990-BEA9-AE8FBC4B4237}" destId="{B3AD4620-2CFA-45A5-A5D3-5345117AF10D}" srcOrd="2" destOrd="0" presId="urn:microsoft.com/office/officeart/2005/8/layout/hierarchy2"/>
    <dgm:cxn modelId="{252DB482-8AB4-4A70-9E32-6CC253D4E60C}" type="presParOf" srcId="{B3AD4620-2CFA-45A5-A5D3-5345117AF10D}" destId="{FBD9D043-0A07-4BDF-9526-1EF4CC5D4F56}" srcOrd="0" destOrd="0" presId="urn:microsoft.com/office/officeart/2005/8/layout/hierarchy2"/>
    <dgm:cxn modelId="{FEBC1136-AF57-470E-9640-D7075E9F68F0}" type="presParOf" srcId="{85921C24-6D06-4990-BEA9-AE8FBC4B4237}" destId="{D3FE6CCA-6553-43F5-A794-99559908AD89}" srcOrd="3" destOrd="0" presId="urn:microsoft.com/office/officeart/2005/8/layout/hierarchy2"/>
    <dgm:cxn modelId="{2C40A308-14F5-4E29-8AA6-FA378D61B92B}" type="presParOf" srcId="{D3FE6CCA-6553-43F5-A794-99559908AD89}" destId="{B5115387-54BD-40F1-BCB0-5B5116E78E7C}" srcOrd="0" destOrd="0" presId="urn:microsoft.com/office/officeart/2005/8/layout/hierarchy2"/>
    <dgm:cxn modelId="{32EAA536-F5DD-402B-BE95-DF8DD6C556BF}" type="presParOf" srcId="{D3FE6CCA-6553-43F5-A794-99559908AD89}" destId="{4E248361-D13B-467F-B680-4BCFE52CFD04}" srcOrd="1" destOrd="0" presId="urn:microsoft.com/office/officeart/2005/8/layout/hierarchy2"/>
    <dgm:cxn modelId="{6877D664-97BC-4D52-A44E-BA68CED11E35}" type="presParOf" srcId="{D0985B6D-BCC2-45FC-8890-F81F070FC9DC}" destId="{9DAFC805-FCDD-4459-8360-C20779DA3F84}" srcOrd="2" destOrd="0" presId="urn:microsoft.com/office/officeart/2005/8/layout/hierarchy2"/>
    <dgm:cxn modelId="{E830465B-FD21-412D-97C4-8B1DE47983A6}" type="presParOf" srcId="{9DAFC805-FCDD-4459-8360-C20779DA3F84}" destId="{0A948E59-0020-4EBF-B2B5-3DD3F3856D8A}" srcOrd="0" destOrd="0" presId="urn:microsoft.com/office/officeart/2005/8/layout/hierarchy2"/>
    <dgm:cxn modelId="{DB03C767-D181-41C2-BBE7-0E80E43A586E}" type="presParOf" srcId="{D0985B6D-BCC2-45FC-8890-F81F070FC9DC}" destId="{2E0DD552-490F-410D-BDB1-C2279C342E5B}" srcOrd="3" destOrd="0" presId="urn:microsoft.com/office/officeart/2005/8/layout/hierarchy2"/>
    <dgm:cxn modelId="{02CAF032-EC47-4310-B3B9-25D8F746F5A1}" type="presParOf" srcId="{2E0DD552-490F-410D-BDB1-C2279C342E5B}" destId="{5C25956D-68D7-44F7-8515-AE8F91BA7F16}" srcOrd="0" destOrd="0" presId="urn:microsoft.com/office/officeart/2005/8/layout/hierarchy2"/>
    <dgm:cxn modelId="{D368F016-39F8-4990-B39F-23F8C18E14B6}" type="presParOf" srcId="{2E0DD552-490F-410D-BDB1-C2279C342E5B}" destId="{C5C77C02-9B28-421C-BFA6-36F01559C998}" srcOrd="1" destOrd="0" presId="urn:microsoft.com/office/officeart/2005/8/layout/hierarchy2"/>
    <dgm:cxn modelId="{FF27F57F-16C6-48BE-BC82-31BAEF9D9A89}" type="presParOf" srcId="{C5C77C02-9B28-421C-BFA6-36F01559C998}" destId="{14ED7C24-FA2D-422D-A5D1-77CD21FDCD47}" srcOrd="0" destOrd="0" presId="urn:microsoft.com/office/officeart/2005/8/layout/hierarchy2"/>
    <dgm:cxn modelId="{C9885592-5B72-4AEA-91F8-155EC42571B6}" type="presParOf" srcId="{14ED7C24-FA2D-422D-A5D1-77CD21FDCD47}" destId="{990F6E8D-66C9-475F-AD61-947FB1F05248}" srcOrd="0" destOrd="0" presId="urn:microsoft.com/office/officeart/2005/8/layout/hierarchy2"/>
    <dgm:cxn modelId="{A25A86F4-8920-46E7-A5C9-A675099EBC41}" type="presParOf" srcId="{C5C77C02-9B28-421C-BFA6-36F01559C998}" destId="{1F754413-EFF3-4F7F-A385-FFC32253E25F}" srcOrd="1" destOrd="0" presId="urn:microsoft.com/office/officeart/2005/8/layout/hierarchy2"/>
    <dgm:cxn modelId="{D93937EB-E9DA-4B42-BE59-5C0569120F64}" type="presParOf" srcId="{1F754413-EFF3-4F7F-A385-FFC32253E25F}" destId="{11BD4653-CF01-490D-AE00-1E4DAD909274}" srcOrd="0" destOrd="0" presId="urn:microsoft.com/office/officeart/2005/8/layout/hierarchy2"/>
    <dgm:cxn modelId="{0FFF72EF-FDB7-40BD-B993-5B010588B830}" type="presParOf" srcId="{1F754413-EFF3-4F7F-A385-FFC32253E25F}" destId="{2A162D92-6068-44DD-B294-68627CF9EC7D}" srcOrd="1" destOrd="0" presId="urn:microsoft.com/office/officeart/2005/8/layout/hierarchy2"/>
    <dgm:cxn modelId="{A4DDC878-E546-4DF1-B62F-C96B4B941B85}" type="presParOf" srcId="{C5C77C02-9B28-421C-BFA6-36F01559C998}" destId="{8D05771C-4CAB-49A5-9E00-2623BA522E1E}" srcOrd="2" destOrd="0" presId="urn:microsoft.com/office/officeart/2005/8/layout/hierarchy2"/>
    <dgm:cxn modelId="{A135850C-CABE-4435-A573-09C346A7DFBC}" type="presParOf" srcId="{8D05771C-4CAB-49A5-9E00-2623BA522E1E}" destId="{811A243D-8DCD-4812-878E-E77ABB9D199A}" srcOrd="0" destOrd="0" presId="urn:microsoft.com/office/officeart/2005/8/layout/hierarchy2"/>
    <dgm:cxn modelId="{744C6C7E-2D9E-44A9-99D5-BC2FF102707F}" type="presParOf" srcId="{C5C77C02-9B28-421C-BFA6-36F01559C998}" destId="{F48034C1-2F8A-48E7-A09A-10072A01CECC}" srcOrd="3" destOrd="0" presId="urn:microsoft.com/office/officeart/2005/8/layout/hierarchy2"/>
    <dgm:cxn modelId="{A5BF0835-941A-427C-A557-6757761ACA23}" type="presParOf" srcId="{F48034C1-2F8A-48E7-A09A-10072A01CECC}" destId="{41DF507E-8FEE-4148-AC17-E32C7E3657E6}" srcOrd="0" destOrd="0" presId="urn:microsoft.com/office/officeart/2005/8/layout/hierarchy2"/>
    <dgm:cxn modelId="{478C07C3-541A-459B-B7F7-8E89553547E0}" type="presParOf" srcId="{F48034C1-2F8A-48E7-A09A-10072A01CECC}" destId="{36A4962F-189E-40F1-B07A-C5D0265AAC7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E9416F1-D578-4D00-BB03-01A255DB0EA1}">
      <dsp:nvSpPr>
        <dsp:cNvPr id="0" name=""/>
        <dsp:cNvSpPr/>
      </dsp:nvSpPr>
      <dsp:spPr>
        <a:xfrm>
          <a:off x="387911" y="1574978"/>
          <a:ext cx="1824912" cy="912456"/>
        </a:xfrm>
        <a:prstGeom prst="roundRect">
          <a:avLst>
            <a:gd name="adj" fmla="val 10000"/>
          </a:avLst>
        </a:prstGeom>
        <a:solidFill>
          <a:sysClr val="window" lastClr="FFFF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導入設備別の記入する</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「別記様式第２号」について</a:t>
          </a:r>
        </a:p>
      </dsp:txBody>
      <dsp:txXfrm>
        <a:off x="414636" y="1601703"/>
        <a:ext cx="1771462" cy="859006"/>
      </dsp:txXfrm>
    </dsp:sp>
    <dsp:sp modelId="{AECAA5DC-CDE4-4854-9D1A-D70D8E3655D0}">
      <dsp:nvSpPr>
        <dsp:cNvPr id="0" name=""/>
        <dsp:cNvSpPr/>
      </dsp:nvSpPr>
      <dsp:spPr>
        <a:xfrm rot="17106296">
          <a:off x="1810998" y="1486329"/>
          <a:ext cx="1086876" cy="40429"/>
        </a:xfrm>
        <a:custGeom>
          <a:avLst/>
          <a:gdLst/>
          <a:ahLst/>
          <a:cxnLst/>
          <a:rect l="0" t="0" r="0" b="0"/>
          <a:pathLst>
            <a:path>
              <a:moveTo>
                <a:pt x="0" y="20214"/>
              </a:moveTo>
              <a:lnTo>
                <a:pt x="1086876" y="202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2327265" y="1479372"/>
        <a:ext cx="54343" cy="54343"/>
      </dsp:txXfrm>
    </dsp:sp>
    <dsp:sp modelId="{BDFFD091-1BDF-4BBA-9854-A446CB29D695}">
      <dsp:nvSpPr>
        <dsp:cNvPr id="0" name=""/>
        <dsp:cNvSpPr/>
      </dsp:nvSpPr>
      <dsp:spPr>
        <a:xfrm>
          <a:off x="2496050" y="525654"/>
          <a:ext cx="1824912" cy="912456"/>
        </a:xfrm>
        <a:prstGeom prst="roundRect">
          <a:avLst>
            <a:gd name="adj" fmla="val 10000"/>
          </a:avLst>
        </a:prstGeom>
        <a:solidFill>
          <a:srgbClr val="99CC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b="1" kern="1200">
              <a:latin typeface="ＭＳ ゴシック" panose="020B0609070205080204" pitchFamily="49" charset="-128"/>
              <a:ea typeface="ＭＳ ゴシック" panose="020B0609070205080204" pitchFamily="49" charset="-128"/>
            </a:rPr>
            <a:t>（ア）</a:t>
          </a:r>
          <a:r>
            <a:rPr kumimoji="1" lang="ja-JP" altLang="en-US" sz="900" kern="1200">
              <a:latin typeface="ＭＳ ゴシック" panose="020B0609070205080204" pitchFamily="49" charset="-128"/>
              <a:ea typeface="ＭＳ ゴシック" panose="020B0609070205080204" pitchFamily="49" charset="-128"/>
            </a:rPr>
            <a:t>（イ）以外の太陽光を</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　　　導入する場合</a:t>
          </a:r>
        </a:p>
      </dsp:txBody>
      <dsp:txXfrm>
        <a:off x="2522775" y="552379"/>
        <a:ext cx="1771462" cy="859006"/>
      </dsp:txXfrm>
    </dsp:sp>
    <dsp:sp modelId="{A5C0D9AD-8ED0-4ADF-920B-E2390B590760}">
      <dsp:nvSpPr>
        <dsp:cNvPr id="0" name=""/>
        <dsp:cNvSpPr/>
      </dsp:nvSpPr>
      <dsp:spPr>
        <a:xfrm rot="18143548">
          <a:off x="4176722" y="699336"/>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704017"/>
        <a:ext cx="31067" cy="31067"/>
      </dsp:txXfrm>
    </dsp:sp>
    <dsp:sp modelId="{5C945A5E-C303-4E22-8676-2A1508C41991}">
      <dsp:nvSpPr>
        <dsp:cNvPr id="0" name=""/>
        <dsp:cNvSpPr/>
      </dsp:nvSpPr>
      <dsp:spPr>
        <a:xfrm>
          <a:off x="4653826" y="991"/>
          <a:ext cx="1824912" cy="912456"/>
        </a:xfrm>
        <a:prstGeom prst="roundRect">
          <a:avLst>
            <a:gd name="adj" fmla="val 10000"/>
          </a:avLst>
        </a:prstGeom>
        <a:solidFill>
          <a:srgbClr val="99CC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家庭用の場合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別記様式第２号⑴（家庭用）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27716"/>
        <a:ext cx="1771462" cy="859006"/>
      </dsp:txXfrm>
    </dsp:sp>
    <dsp:sp modelId="{B3AD4620-2CFA-45A5-A5D3-5345117AF10D}">
      <dsp:nvSpPr>
        <dsp:cNvPr id="0" name=""/>
        <dsp:cNvSpPr/>
      </dsp:nvSpPr>
      <dsp:spPr>
        <a:xfrm rot="3456452">
          <a:off x="4176722" y="1223998"/>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1228679"/>
        <a:ext cx="31067" cy="31067"/>
      </dsp:txXfrm>
    </dsp:sp>
    <dsp:sp modelId="{B5115387-54BD-40F1-BCB0-5B5116E78E7C}">
      <dsp:nvSpPr>
        <dsp:cNvPr id="0" name=""/>
        <dsp:cNvSpPr/>
      </dsp:nvSpPr>
      <dsp:spPr>
        <a:xfrm>
          <a:off x="4653826" y="1050316"/>
          <a:ext cx="1824912" cy="912456"/>
        </a:xfrm>
        <a:prstGeom prst="roundRect">
          <a:avLst>
            <a:gd name="adj" fmla="val 10000"/>
          </a:avLst>
        </a:prstGeom>
        <a:solidFill>
          <a:srgbClr val="99CC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業務用の場合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別記様式第２号⑵（業務用）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1077041"/>
        <a:ext cx="1771462" cy="859006"/>
      </dsp:txXfrm>
    </dsp:sp>
    <dsp:sp modelId="{9DAFC805-FCDD-4459-8360-C20779DA3F84}">
      <dsp:nvSpPr>
        <dsp:cNvPr id="0" name=""/>
        <dsp:cNvSpPr/>
      </dsp:nvSpPr>
      <dsp:spPr>
        <a:xfrm rot="4493704">
          <a:off x="1810998" y="2535654"/>
          <a:ext cx="1086876" cy="40429"/>
        </a:xfrm>
        <a:custGeom>
          <a:avLst/>
          <a:gdLst/>
          <a:ahLst/>
          <a:cxnLst/>
          <a:rect l="0" t="0" r="0" b="0"/>
          <a:pathLst>
            <a:path>
              <a:moveTo>
                <a:pt x="0" y="20214"/>
              </a:moveTo>
              <a:lnTo>
                <a:pt x="1086876" y="202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2327265" y="2528697"/>
        <a:ext cx="54343" cy="54343"/>
      </dsp:txXfrm>
    </dsp:sp>
    <dsp:sp modelId="{5C25956D-68D7-44F7-8515-AE8F91BA7F16}">
      <dsp:nvSpPr>
        <dsp:cNvPr id="0" name=""/>
        <dsp:cNvSpPr/>
      </dsp:nvSpPr>
      <dsp:spPr>
        <a:xfrm>
          <a:off x="2496050" y="2624303"/>
          <a:ext cx="1824912" cy="912456"/>
        </a:xfrm>
        <a:prstGeom prst="roundRect">
          <a:avLst>
            <a:gd name="adj" fmla="val 10000"/>
          </a:avLst>
        </a:prstGeom>
        <a:solidFill>
          <a:srgbClr val="FFCC66"/>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b="1" kern="1200">
              <a:latin typeface="ＭＳ ゴシック" panose="020B0609070205080204" pitchFamily="49" charset="-128"/>
              <a:ea typeface="ＭＳ ゴシック" panose="020B0609070205080204" pitchFamily="49" charset="-128"/>
            </a:rPr>
            <a:t>（イ）</a:t>
          </a:r>
          <a:r>
            <a:rPr kumimoji="1" lang="ja-JP" altLang="en-US" sz="900" kern="1200">
              <a:latin typeface="ＭＳ ゴシック" panose="020B0609070205080204" pitchFamily="49" charset="-128"/>
              <a:ea typeface="ＭＳ ゴシック" panose="020B0609070205080204" pitchFamily="49" charset="-128"/>
            </a:rPr>
            <a:t>ソーラーカーポート、</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　　　建材一体型太陽電池を</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　　　導入する場合</a:t>
          </a:r>
        </a:p>
      </dsp:txBody>
      <dsp:txXfrm>
        <a:off x="2522775" y="2651028"/>
        <a:ext cx="1771462" cy="859006"/>
      </dsp:txXfrm>
    </dsp:sp>
    <dsp:sp modelId="{14ED7C24-FA2D-422D-A5D1-77CD21FDCD47}">
      <dsp:nvSpPr>
        <dsp:cNvPr id="0" name=""/>
        <dsp:cNvSpPr/>
      </dsp:nvSpPr>
      <dsp:spPr>
        <a:xfrm rot="18143548">
          <a:off x="4176722" y="2797985"/>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2802666"/>
        <a:ext cx="31067" cy="31067"/>
      </dsp:txXfrm>
    </dsp:sp>
    <dsp:sp modelId="{11BD4653-CF01-490D-AE00-1E4DAD909274}">
      <dsp:nvSpPr>
        <dsp:cNvPr id="0" name=""/>
        <dsp:cNvSpPr/>
      </dsp:nvSpPr>
      <dsp:spPr>
        <a:xfrm>
          <a:off x="4653826" y="2099641"/>
          <a:ext cx="1824912" cy="912456"/>
        </a:xfrm>
        <a:prstGeom prst="roundRect">
          <a:avLst>
            <a:gd name="adj" fmla="val 10000"/>
          </a:avLst>
        </a:prstGeom>
        <a:solidFill>
          <a:srgbClr val="FFCC66"/>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家庭用の場合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別記様式第２号⑶（ソーラーカーポート等）（家庭用）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2126366"/>
        <a:ext cx="1771462" cy="859006"/>
      </dsp:txXfrm>
    </dsp:sp>
    <dsp:sp modelId="{8D05771C-4CAB-49A5-9E00-2623BA522E1E}">
      <dsp:nvSpPr>
        <dsp:cNvPr id="0" name=""/>
        <dsp:cNvSpPr/>
      </dsp:nvSpPr>
      <dsp:spPr>
        <a:xfrm rot="3456452">
          <a:off x="4176722" y="3322648"/>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3327329"/>
        <a:ext cx="31067" cy="31067"/>
      </dsp:txXfrm>
    </dsp:sp>
    <dsp:sp modelId="{41DF507E-8FEE-4148-AC17-E32C7E3657E6}">
      <dsp:nvSpPr>
        <dsp:cNvPr id="0" name=""/>
        <dsp:cNvSpPr/>
      </dsp:nvSpPr>
      <dsp:spPr>
        <a:xfrm>
          <a:off x="4653826" y="3148965"/>
          <a:ext cx="1824912" cy="912456"/>
        </a:xfrm>
        <a:prstGeom prst="roundRect">
          <a:avLst>
            <a:gd name="adj" fmla="val 10000"/>
          </a:avLst>
        </a:prstGeom>
        <a:solidFill>
          <a:srgbClr val="FFCC66"/>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業務用の場合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別記様式第２号⑷（ソーラーカーポート等）（業務用）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3175690"/>
        <a:ext cx="1771462" cy="859006"/>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xdr:row>
          <xdr:rowOff>228600</xdr:rowOff>
        </xdr:from>
        <xdr:to>
          <xdr:col>1</xdr:col>
          <xdr:colOff>266700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228600</xdr:rowOff>
        </xdr:from>
        <xdr:to>
          <xdr:col>4</xdr:col>
          <xdr:colOff>266700</xdr:colOff>
          <xdr:row>12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228600</xdr:rowOff>
        </xdr:from>
        <xdr:to>
          <xdr:col>1</xdr:col>
          <xdr:colOff>266700</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228600</xdr:rowOff>
        </xdr:from>
        <xdr:to>
          <xdr:col>1</xdr:col>
          <xdr:colOff>266700</xdr:colOff>
          <xdr:row>16</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228600</xdr:rowOff>
        </xdr:from>
        <xdr:to>
          <xdr:col>1</xdr:col>
          <xdr:colOff>266700</xdr:colOff>
          <xdr:row>17</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71435</xdr:colOff>
      <xdr:row>1</xdr:row>
      <xdr:rowOff>14286</xdr:rowOff>
    </xdr:from>
    <xdr:to>
      <xdr:col>18</xdr:col>
      <xdr:colOff>238125</xdr:colOff>
      <xdr:row>21</xdr:row>
      <xdr:rowOff>266700</xdr:rowOff>
    </xdr:to>
    <xdr:graphicFrame macro="">
      <xdr:nvGraphicFramePr>
        <xdr:cNvPr id="2" name="図表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6</xdr:row>
      <xdr:rowOff>9524</xdr:rowOff>
    </xdr:from>
    <xdr:to>
      <xdr:col>10</xdr:col>
      <xdr:colOff>434325</xdr:colOff>
      <xdr:row>12</xdr:row>
      <xdr:rowOff>309749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72275" y="1000124"/>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家庭用</a:t>
          </a:r>
          <a:r>
            <a:rPr kumimoji="1" lang="ja-JP" altLang="en-US" sz="1100"/>
            <a:t>で屋根上設置等の一般的な太陽光発電設備導入の際に記入します。</a:t>
          </a:r>
          <a:endParaRPr kumimoji="1" lang="en-US" altLang="ja-JP" sz="1100"/>
        </a:p>
        <a:p>
          <a:r>
            <a:rPr kumimoji="1" lang="ja-JP" altLang="en-US" sz="1100"/>
            <a:t>　ソーラーカーポート又は建材一体型太陽電池を導入する場合は、別シート「別記様式第２号</a:t>
          </a:r>
          <a:r>
            <a:rPr kumimoji="1" lang="ja-JP" altLang="en-US" sz="1100" b="1"/>
            <a:t>⑶（ソーラーカーポート等）（家庭用）</a:t>
          </a:r>
          <a:r>
            <a:rPr kumimoji="1" lang="ja-JP" altLang="en-US" sz="1100"/>
            <a:t>」に記入してください。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685798</xdr:colOff>
      <xdr:row>6</xdr:row>
      <xdr:rowOff>0</xdr:rowOff>
    </xdr:from>
    <xdr:to>
      <xdr:col>10</xdr:col>
      <xdr:colOff>424798</xdr:colOff>
      <xdr:row>11</xdr:row>
      <xdr:rowOff>100200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0348" y="1076325"/>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業務用</a:t>
          </a:r>
          <a:r>
            <a:rPr kumimoji="1" lang="ja-JP" altLang="en-US" sz="1100"/>
            <a:t>で屋根上設置等の一般的な太陽光発電設備導入の際に記入します。</a:t>
          </a:r>
          <a:endParaRPr kumimoji="1" lang="en-US" altLang="ja-JP" sz="1100"/>
        </a:p>
        <a:p>
          <a:r>
            <a:rPr kumimoji="1" lang="ja-JP" altLang="en-US" sz="1100"/>
            <a:t>　ソーラーカーポート又は建材一体型太陽電池を導入する場合は、別シート「別記様式第２号</a:t>
          </a:r>
          <a:r>
            <a:rPr kumimoji="1" lang="ja-JP" altLang="en-US" sz="1100" b="1"/>
            <a:t>⑷（ソーラーカーポート等）（業務用）</a:t>
          </a:r>
          <a:r>
            <a:rPr kumimoji="1" lang="ja-JP" altLang="en-US" sz="1100"/>
            <a:t>」に記入してください。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10</xdr:col>
      <xdr:colOff>424800</xdr:colOff>
      <xdr:row>13</xdr:row>
      <xdr:rowOff>300225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62750" y="1343025"/>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家庭用</a:t>
          </a:r>
          <a:r>
            <a:rPr kumimoji="1" lang="ja-JP" altLang="en-US" sz="1100"/>
            <a:t>で</a:t>
          </a:r>
          <a:r>
            <a:rPr kumimoji="1" lang="ja-JP" altLang="ja-JP" sz="1100">
              <a:solidFill>
                <a:schemeClr val="dk1"/>
              </a:solidFill>
              <a:effectLst/>
              <a:latin typeface="+mn-lt"/>
              <a:ea typeface="+mn-ea"/>
              <a:cs typeface="+mn-cs"/>
            </a:rPr>
            <a:t>ソーラーカーポート又は建材一体型太陽電池</a:t>
          </a:r>
          <a:r>
            <a:rPr kumimoji="1" lang="ja-JP" altLang="en-US" sz="1100"/>
            <a:t>導入の際に記入します。</a:t>
          </a:r>
          <a:endParaRPr kumimoji="1" lang="en-US" altLang="ja-JP" sz="1100"/>
        </a:p>
        <a:p>
          <a:r>
            <a:rPr kumimoji="1" lang="ja-JP" altLang="en-US" sz="1100"/>
            <a:t>　</a:t>
          </a:r>
          <a:r>
            <a:rPr kumimoji="1" lang="ja-JP" altLang="ja-JP" sz="1100">
              <a:solidFill>
                <a:schemeClr val="dk1"/>
              </a:solidFill>
              <a:effectLst/>
              <a:latin typeface="+mn-lt"/>
              <a:ea typeface="+mn-ea"/>
              <a:cs typeface="+mn-cs"/>
            </a:rPr>
            <a:t>屋根上設置等の一般的な太陽光発電設備</a:t>
          </a:r>
          <a:r>
            <a:rPr kumimoji="1" lang="ja-JP" altLang="en-US" sz="1100"/>
            <a:t>を導入する場合は、別シート「別記様式第２号</a:t>
          </a:r>
          <a:r>
            <a:rPr kumimoji="1" lang="ja-JP" altLang="en-US" sz="1100" b="1"/>
            <a:t>⑴（家庭用）</a:t>
          </a:r>
          <a:r>
            <a:rPr kumimoji="1" lang="ja-JP" altLang="en-US" sz="1100"/>
            <a:t>」に記入してください。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7</xdr:row>
      <xdr:rowOff>0</xdr:rowOff>
    </xdr:from>
    <xdr:to>
      <xdr:col>10</xdr:col>
      <xdr:colOff>424800</xdr:colOff>
      <xdr:row>13</xdr:row>
      <xdr:rowOff>14475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762750" y="1343025"/>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業務用</a:t>
          </a:r>
          <a:r>
            <a:rPr kumimoji="1" lang="ja-JP" altLang="en-US" sz="1100"/>
            <a:t>で</a:t>
          </a:r>
          <a:r>
            <a:rPr kumimoji="1" lang="ja-JP" altLang="ja-JP" sz="1100">
              <a:solidFill>
                <a:schemeClr val="dk1"/>
              </a:solidFill>
              <a:effectLst/>
              <a:latin typeface="+mn-lt"/>
              <a:ea typeface="+mn-ea"/>
              <a:cs typeface="+mn-cs"/>
            </a:rPr>
            <a:t>ソーラーカーポート又は建材一体型太陽電池</a:t>
          </a:r>
          <a:r>
            <a:rPr kumimoji="1" lang="ja-JP" altLang="en-US" sz="1100"/>
            <a:t>導入の際に記入します。</a:t>
          </a:r>
          <a:endParaRPr kumimoji="1" lang="en-US" altLang="ja-JP" sz="1100"/>
        </a:p>
        <a:p>
          <a:r>
            <a:rPr kumimoji="1" lang="ja-JP" altLang="en-US" sz="1100"/>
            <a:t>　</a:t>
          </a:r>
          <a:r>
            <a:rPr kumimoji="1" lang="ja-JP" altLang="ja-JP" sz="1100">
              <a:solidFill>
                <a:schemeClr val="dk1"/>
              </a:solidFill>
              <a:effectLst/>
              <a:latin typeface="+mn-lt"/>
              <a:ea typeface="+mn-ea"/>
              <a:cs typeface="+mn-cs"/>
            </a:rPr>
            <a:t>屋根上設置等の一般的な太陽光発電設備</a:t>
          </a:r>
          <a:r>
            <a:rPr kumimoji="1" lang="ja-JP" altLang="en-US" sz="1100"/>
            <a:t>を導入する場合は、別シート「別記様式第２号</a:t>
          </a:r>
          <a:r>
            <a:rPr kumimoji="1" lang="ja-JP" altLang="en-US" sz="1100" b="1"/>
            <a:t>⑴（業務用）</a:t>
          </a:r>
          <a:r>
            <a:rPr kumimoji="1" lang="ja-JP" altLang="en-US" sz="1100"/>
            <a:t>」に記入してください。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3"/>
  <sheetViews>
    <sheetView view="pageBreakPreview" topLeftCell="A14" zoomScaleNormal="100" zoomScaleSheetLayoutView="100" workbookViewId="0">
      <selection activeCell="B22" sqref="B22:F22"/>
    </sheetView>
  </sheetViews>
  <sheetFormatPr defaultColWidth="9" defaultRowHeight="12"/>
  <cols>
    <col min="1" max="1" width="2.25" style="2" customWidth="1"/>
    <col min="2" max="3" width="4.5" style="2" customWidth="1"/>
    <col min="4" max="4" width="24.75" style="2" customWidth="1"/>
    <col min="5" max="5" width="4.5" style="2" customWidth="1"/>
    <col min="6" max="6" width="24.75" style="2" customWidth="1"/>
    <col min="7" max="7" width="4.5" style="2" customWidth="1"/>
    <col min="8" max="16384" width="9" style="2"/>
  </cols>
  <sheetData>
    <row r="1" spans="2:7" ht="13.5" customHeight="1"/>
    <row r="2" spans="2:7">
      <c r="B2" s="2" t="s">
        <v>83</v>
      </c>
    </row>
    <row r="3" spans="2:7">
      <c r="B3" s="107" t="s">
        <v>0</v>
      </c>
      <c r="C3" s="107"/>
      <c r="D3" s="107"/>
      <c r="E3" s="107"/>
      <c r="F3" s="107"/>
      <c r="G3" s="107"/>
    </row>
    <row r="4" spans="2:7" ht="8.25" customHeight="1"/>
    <row r="5" spans="2:7">
      <c r="B5" s="2" t="s">
        <v>31</v>
      </c>
    </row>
    <row r="6" spans="2:7" ht="18.75" customHeight="1">
      <c r="B6" s="107" t="s">
        <v>2</v>
      </c>
      <c r="C6" s="107"/>
      <c r="D6" s="108"/>
      <c r="E6" s="108"/>
      <c r="F6" s="108"/>
    </row>
    <row r="7" spans="2:7" ht="18.75" customHeight="1">
      <c r="B7" s="107" t="s">
        <v>3</v>
      </c>
      <c r="C7" s="107"/>
      <c r="D7" s="108"/>
      <c r="E7" s="108"/>
      <c r="F7" s="108"/>
    </row>
    <row r="8" spans="2:7" ht="18.75" customHeight="1">
      <c r="B8" s="107" t="s">
        <v>4</v>
      </c>
      <c r="C8" s="107"/>
      <c r="D8" s="108"/>
      <c r="E8" s="108"/>
      <c r="F8" s="108"/>
    </row>
    <row r="9" spans="2:7" ht="8.25" customHeight="1"/>
    <row r="10" spans="2:7" ht="12.75" thickBot="1">
      <c r="B10" s="2" t="s">
        <v>1</v>
      </c>
    </row>
    <row r="11" spans="2:7" ht="12.75" thickTop="1">
      <c r="B11" s="76" t="s">
        <v>5</v>
      </c>
      <c r="C11" s="77"/>
      <c r="D11" s="77"/>
      <c r="E11" s="77" t="s">
        <v>7</v>
      </c>
      <c r="F11" s="77"/>
      <c r="G11" s="78"/>
    </row>
    <row r="12" spans="2:7" ht="18.75" customHeight="1">
      <c r="B12" s="28"/>
      <c r="C12" s="109" t="s">
        <v>9</v>
      </c>
      <c r="D12" s="102"/>
      <c r="E12" s="29"/>
      <c r="F12" s="109" t="s">
        <v>10</v>
      </c>
      <c r="G12" s="110"/>
    </row>
    <row r="13" spans="2:7">
      <c r="B13" s="113" t="s">
        <v>6</v>
      </c>
      <c r="C13" s="114"/>
      <c r="D13" s="44"/>
      <c r="E13" s="111"/>
      <c r="F13" s="111"/>
      <c r="G13" s="112"/>
    </row>
    <row r="14" spans="2:7" ht="33" customHeight="1">
      <c r="B14" s="115"/>
      <c r="C14" s="116"/>
      <c r="D14" s="117"/>
      <c r="E14" s="111"/>
      <c r="F14" s="111"/>
      <c r="G14" s="112"/>
    </row>
    <row r="15" spans="2:7">
      <c r="B15" s="7" t="s">
        <v>8</v>
      </c>
      <c r="C15" s="30"/>
      <c r="D15" s="31"/>
      <c r="E15" s="82" t="s">
        <v>29</v>
      </c>
      <c r="F15" s="82"/>
      <c r="G15" s="83"/>
    </row>
    <row r="16" spans="2:7" ht="18.75" customHeight="1">
      <c r="B16" s="28"/>
      <c r="C16" s="102" t="s">
        <v>11</v>
      </c>
      <c r="D16" s="103"/>
      <c r="E16" s="93" t="s">
        <v>78</v>
      </c>
      <c r="F16" s="93"/>
      <c r="G16" s="94"/>
    </row>
    <row r="17" spans="2:7" ht="18.75" customHeight="1">
      <c r="B17" s="32"/>
      <c r="C17" s="104" t="s">
        <v>12</v>
      </c>
      <c r="D17" s="105"/>
      <c r="E17" s="98" t="s">
        <v>79</v>
      </c>
      <c r="F17" s="98"/>
      <c r="G17" s="99"/>
    </row>
    <row r="18" spans="2:7" ht="18.75" customHeight="1" thickBot="1">
      <c r="B18" s="33"/>
      <c r="C18" s="106" t="s">
        <v>13</v>
      </c>
      <c r="D18" s="100"/>
      <c r="E18" s="100" t="s">
        <v>30</v>
      </c>
      <c r="F18" s="100"/>
      <c r="G18" s="101"/>
    </row>
    <row r="19" spans="2:7" ht="8.25" customHeight="1" thickTop="1"/>
    <row r="20" spans="2:7" ht="12.75" thickBot="1">
      <c r="B20" s="2" t="s">
        <v>14</v>
      </c>
    </row>
    <row r="21" spans="2:7" ht="12.75" thickTop="1">
      <c r="B21" s="76" t="s">
        <v>15</v>
      </c>
      <c r="C21" s="77"/>
      <c r="D21" s="77"/>
      <c r="E21" s="77"/>
      <c r="F21" s="77"/>
      <c r="G21" s="78"/>
    </row>
    <row r="22" spans="2:7" ht="33" customHeight="1">
      <c r="B22" s="79"/>
      <c r="C22" s="80"/>
      <c r="D22" s="80"/>
      <c r="E22" s="80"/>
      <c r="F22" s="80"/>
      <c r="G22" s="34" t="s">
        <v>16</v>
      </c>
    </row>
    <row r="23" spans="2:7" ht="33" customHeight="1">
      <c r="B23" s="95" t="s">
        <v>95</v>
      </c>
      <c r="C23" s="96"/>
      <c r="D23" s="96"/>
      <c r="E23" s="96"/>
      <c r="F23" s="96"/>
      <c r="G23" s="97"/>
    </row>
    <row r="24" spans="2:7">
      <c r="B24" s="81" t="s">
        <v>17</v>
      </c>
      <c r="C24" s="82"/>
      <c r="D24" s="82"/>
      <c r="E24" s="82" t="s">
        <v>18</v>
      </c>
      <c r="F24" s="82"/>
      <c r="G24" s="83"/>
    </row>
    <row r="25" spans="2:7" ht="33" customHeight="1">
      <c r="B25" s="73"/>
      <c r="C25" s="74"/>
      <c r="D25" s="74"/>
      <c r="E25" s="74"/>
      <c r="F25" s="74"/>
      <c r="G25" s="75"/>
    </row>
    <row r="26" spans="2:7">
      <c r="B26" s="81" t="s">
        <v>19</v>
      </c>
      <c r="C26" s="82"/>
      <c r="D26" s="82"/>
      <c r="E26" s="82" t="s">
        <v>20</v>
      </c>
      <c r="F26" s="82"/>
      <c r="G26" s="83"/>
    </row>
    <row r="27" spans="2:7" ht="33" customHeight="1" thickBot="1">
      <c r="B27" s="84"/>
      <c r="C27" s="85"/>
      <c r="D27" s="85"/>
      <c r="E27" s="85"/>
      <c r="F27" s="85"/>
      <c r="G27" s="86"/>
    </row>
    <row r="28" spans="2:7" ht="8.25" customHeight="1" thickTop="1"/>
    <row r="29" spans="2:7" ht="12.75" thickBot="1">
      <c r="B29" s="2" t="s">
        <v>32</v>
      </c>
    </row>
    <row r="30" spans="2:7" ht="12.75" thickTop="1">
      <c r="B30" s="76" t="s">
        <v>21</v>
      </c>
      <c r="C30" s="77"/>
      <c r="D30" s="77"/>
      <c r="E30" s="77"/>
      <c r="F30" s="77"/>
      <c r="G30" s="78"/>
    </row>
    <row r="31" spans="2:7" ht="33" customHeight="1">
      <c r="B31" s="79"/>
      <c r="C31" s="80"/>
      <c r="D31" s="80"/>
      <c r="E31" s="80"/>
      <c r="F31" s="80"/>
      <c r="G31" s="35" t="s">
        <v>22</v>
      </c>
    </row>
    <row r="32" spans="2:7" ht="16.5" customHeight="1">
      <c r="B32" s="87" t="s">
        <v>33</v>
      </c>
      <c r="C32" s="88"/>
      <c r="D32" s="88"/>
      <c r="E32" s="88"/>
      <c r="F32" s="88"/>
      <c r="G32" s="36"/>
    </row>
    <row r="33" spans="2:7">
      <c r="B33" s="81" t="s">
        <v>23</v>
      </c>
      <c r="C33" s="82"/>
      <c r="D33" s="82"/>
      <c r="E33" s="82" t="s">
        <v>24</v>
      </c>
      <c r="F33" s="82"/>
      <c r="G33" s="83"/>
    </row>
    <row r="34" spans="2:7" ht="33" customHeight="1" thickBot="1">
      <c r="B34" s="84"/>
      <c r="C34" s="85"/>
      <c r="D34" s="85"/>
      <c r="E34" s="85"/>
      <c r="F34" s="85"/>
      <c r="G34" s="86"/>
    </row>
    <row r="35" spans="2:7" ht="8.25" customHeight="1" thickTop="1"/>
    <row r="36" spans="2:7" ht="12.75" thickBot="1">
      <c r="B36" s="2" t="s">
        <v>25</v>
      </c>
    </row>
    <row r="37" spans="2:7" ht="12.75" thickTop="1">
      <c r="B37" s="89" t="s">
        <v>2</v>
      </c>
      <c r="C37" s="90"/>
      <c r="D37" s="91"/>
      <c r="E37" s="91"/>
      <c r="F37" s="91"/>
      <c r="G37" s="92"/>
    </row>
    <row r="38" spans="2:7">
      <c r="B38" s="65" t="s">
        <v>26</v>
      </c>
      <c r="C38" s="66"/>
      <c r="D38" s="67"/>
      <c r="E38" s="67"/>
      <c r="F38" s="67"/>
      <c r="G38" s="68"/>
    </row>
    <row r="39" spans="2:7">
      <c r="B39" s="65" t="s">
        <v>27</v>
      </c>
      <c r="C39" s="66"/>
      <c r="D39" s="67"/>
      <c r="E39" s="67"/>
      <c r="F39" s="67"/>
      <c r="G39" s="68"/>
    </row>
    <row r="40" spans="2:7">
      <c r="B40" s="65" t="s">
        <v>28</v>
      </c>
      <c r="C40" s="66"/>
      <c r="D40" s="67"/>
      <c r="E40" s="67"/>
      <c r="F40" s="67"/>
      <c r="G40" s="68"/>
    </row>
    <row r="41" spans="2:7">
      <c r="B41" s="65" t="s">
        <v>81</v>
      </c>
      <c r="C41" s="66"/>
      <c r="D41" s="67"/>
      <c r="E41" s="67"/>
      <c r="F41" s="67"/>
      <c r="G41" s="68"/>
    </row>
    <row r="42" spans="2:7" ht="12.75" thickBot="1">
      <c r="B42" s="69" t="s">
        <v>82</v>
      </c>
      <c r="C42" s="70"/>
      <c r="D42" s="71"/>
      <c r="E42" s="71"/>
      <c r="F42" s="71"/>
      <c r="G42" s="72"/>
    </row>
    <row r="43" spans="2:7" ht="12.75" thickTop="1"/>
  </sheetData>
  <sheetProtection algorithmName="SHA-512" hashValue="SK5IE38Zo9qeAYWZDgE2QxYLOB7tfjt/xW68TaAvwjiuNpwq6OOx7PP31K2NGznIoU1xLsl2kuMYYKdgPqV7dQ==" saltValue="rfqQ0YqrENbEyXE4aC9O8Q==" spinCount="100000" sheet="1" objects="1" scenarios="1"/>
  <mergeCells count="51">
    <mergeCell ref="B11:D11"/>
    <mergeCell ref="E11:G11"/>
    <mergeCell ref="F12:G12"/>
    <mergeCell ref="E13:G14"/>
    <mergeCell ref="E15:G15"/>
    <mergeCell ref="C12:D12"/>
    <mergeCell ref="B13:C13"/>
    <mergeCell ref="B14:D14"/>
    <mergeCell ref="B3:G3"/>
    <mergeCell ref="D6:F6"/>
    <mergeCell ref="D7:F7"/>
    <mergeCell ref="D8:F8"/>
    <mergeCell ref="B6:C6"/>
    <mergeCell ref="B7:C7"/>
    <mergeCell ref="B8:C8"/>
    <mergeCell ref="E16:G16"/>
    <mergeCell ref="B21:G21"/>
    <mergeCell ref="B22:F22"/>
    <mergeCell ref="B23:G23"/>
    <mergeCell ref="B24:D24"/>
    <mergeCell ref="E24:G24"/>
    <mergeCell ref="E17:G17"/>
    <mergeCell ref="E18:G18"/>
    <mergeCell ref="C16:D16"/>
    <mergeCell ref="C17:D17"/>
    <mergeCell ref="C18:D18"/>
    <mergeCell ref="B32:F32"/>
    <mergeCell ref="B37:C37"/>
    <mergeCell ref="B38:C38"/>
    <mergeCell ref="B39:C39"/>
    <mergeCell ref="B40:C40"/>
    <mergeCell ref="D37:G37"/>
    <mergeCell ref="D38:G38"/>
    <mergeCell ref="D39:G39"/>
    <mergeCell ref="D40:G40"/>
    <mergeCell ref="B41:C41"/>
    <mergeCell ref="D41:G41"/>
    <mergeCell ref="B42:C42"/>
    <mergeCell ref="D42:G42"/>
    <mergeCell ref="B25:D25"/>
    <mergeCell ref="E25:G25"/>
    <mergeCell ref="B30:G30"/>
    <mergeCell ref="B31:F31"/>
    <mergeCell ref="B33:D33"/>
    <mergeCell ref="E33:G33"/>
    <mergeCell ref="B27:D27"/>
    <mergeCell ref="E27:G27"/>
    <mergeCell ref="B26:D26"/>
    <mergeCell ref="E26:G26"/>
    <mergeCell ref="B34:D34"/>
    <mergeCell ref="E34:G34"/>
  </mergeCells>
  <phoneticPr fontId="2"/>
  <printOptions horizontalCentered="1"/>
  <pageMargins left="1.1023622047244095" right="0.70866141732283472" top="0.35433070866141736" bottom="0.35433070866141736" header="0.11811023622047245" footer="0.11811023622047245"/>
  <pageSetup paperSize="9"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10</xdr:row>
                    <xdr:rowOff>228600</xdr:rowOff>
                  </from>
                  <to>
                    <xdr:col>1</xdr:col>
                    <xdr:colOff>266700</xdr:colOff>
                    <xdr:row>12</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28575</xdr:colOff>
                    <xdr:row>10</xdr:row>
                    <xdr:rowOff>228600</xdr:rowOff>
                  </from>
                  <to>
                    <xdr:col>4</xdr:col>
                    <xdr:colOff>266700</xdr:colOff>
                    <xdr:row>12</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28575</xdr:colOff>
                    <xdr:row>14</xdr:row>
                    <xdr:rowOff>228600</xdr:rowOff>
                  </from>
                  <to>
                    <xdr:col>1</xdr:col>
                    <xdr:colOff>266700</xdr:colOff>
                    <xdr:row>16</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28575</xdr:colOff>
                    <xdr:row>15</xdr:row>
                    <xdr:rowOff>228600</xdr:rowOff>
                  </from>
                  <to>
                    <xdr:col>1</xdr:col>
                    <xdr:colOff>266700</xdr:colOff>
                    <xdr:row>16</xdr:row>
                    <xdr:rowOff>228600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28575</xdr:colOff>
                    <xdr:row>16</xdr:row>
                    <xdr:rowOff>228600</xdr:rowOff>
                  </from>
                  <to>
                    <xdr:col>1</xdr:col>
                    <xdr:colOff>266700</xdr:colOff>
                    <xdr:row>17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B1:R39"/>
  <sheetViews>
    <sheetView view="pageBreakPreview" topLeftCell="A13" zoomScale="110" zoomScaleNormal="100" zoomScaleSheetLayoutView="110" workbookViewId="0">
      <selection activeCell="C27" sqref="C27"/>
    </sheetView>
  </sheetViews>
  <sheetFormatPr defaultColWidth="9" defaultRowHeight="13.5"/>
  <cols>
    <col min="1" max="1" width="1.125" style="1" customWidth="1"/>
    <col min="2" max="2" width="33.125" style="2" bestFit="1" customWidth="1"/>
    <col min="3" max="3" width="16.125" style="1" bestFit="1" customWidth="1"/>
    <col min="4" max="4" width="11.875" style="2" bestFit="1" customWidth="1"/>
    <col min="5" max="5" width="17.5" style="1" bestFit="1" customWidth="1"/>
    <col min="6" max="17" width="9" style="1"/>
    <col min="18" max="18" width="9" style="1" hidden="1" customWidth="1"/>
    <col min="19" max="16384" width="9" style="1"/>
  </cols>
  <sheetData>
    <row r="1" spans="2:18" ht="6.75" customHeight="1"/>
    <row r="2" spans="2:18" ht="24">
      <c r="B2" s="42" t="s">
        <v>93</v>
      </c>
      <c r="E2" s="38" t="s">
        <v>71</v>
      </c>
    </row>
    <row r="3" spans="2:18">
      <c r="B3" s="118" t="s">
        <v>34</v>
      </c>
      <c r="C3" s="118"/>
      <c r="D3" s="118"/>
      <c r="E3" s="118"/>
    </row>
    <row r="4" spans="2:18" ht="6.75" customHeight="1"/>
    <row r="5" spans="2:18">
      <c r="B5" s="3" t="s">
        <v>36</v>
      </c>
      <c r="C5" s="119"/>
      <c r="D5" s="119"/>
      <c r="E5" s="119"/>
      <c r="G5" s="43" t="s">
        <v>75</v>
      </c>
    </row>
    <row r="6" spans="2:18">
      <c r="B6" s="3" t="s">
        <v>37</v>
      </c>
      <c r="C6" s="119"/>
      <c r="D6" s="119"/>
      <c r="E6" s="119"/>
    </row>
    <row r="7" spans="2:18">
      <c r="B7" s="3" t="s">
        <v>38</v>
      </c>
      <c r="C7" s="119" t="s">
        <v>77</v>
      </c>
      <c r="D7" s="119"/>
      <c r="E7" s="119"/>
      <c r="R7" s="1" t="s">
        <v>76</v>
      </c>
    </row>
    <row r="8" spans="2:18" ht="6.75" customHeight="1">
      <c r="R8" s="1" t="s">
        <v>77</v>
      </c>
    </row>
    <row r="9" spans="2:18">
      <c r="B9" s="1" t="s">
        <v>35</v>
      </c>
    </row>
    <row r="10" spans="2:18" ht="14.25" thickBot="1">
      <c r="B10" s="1" t="s">
        <v>55</v>
      </c>
    </row>
    <row r="11" spans="2:18" ht="14.25" thickTop="1">
      <c r="B11" s="4" t="s">
        <v>42</v>
      </c>
      <c r="C11" s="63"/>
      <c r="D11" s="5" t="s">
        <v>41</v>
      </c>
      <c r="E11" s="58" t="str">
        <f>IF(AND(C11&lt;&gt;"", NOT(AND(C11&gt;=1, C11&lt;10))), "※申請できません", "")</f>
        <v/>
      </c>
    </row>
    <row r="12" spans="2:18" ht="36">
      <c r="B12" s="7" t="s">
        <v>43</v>
      </c>
      <c r="C12" s="47"/>
      <c r="D12" s="8" t="s">
        <v>52</v>
      </c>
      <c r="E12" s="9" t="s">
        <v>58</v>
      </c>
    </row>
    <row r="13" spans="2:18" ht="36">
      <c r="B13" s="7" t="s">
        <v>44</v>
      </c>
      <c r="C13" s="47"/>
      <c r="D13" s="8" t="s">
        <v>52</v>
      </c>
      <c r="E13" s="9" t="s">
        <v>59</v>
      </c>
    </row>
    <row r="14" spans="2:18" ht="24">
      <c r="B14" s="10" t="s">
        <v>54</v>
      </c>
      <c r="C14" s="45">
        <f>C12+C13</f>
        <v>0</v>
      </c>
      <c r="D14" s="8" t="s">
        <v>52</v>
      </c>
      <c r="E14" s="12"/>
    </row>
    <row r="15" spans="2:18" ht="24.75" thickBot="1">
      <c r="B15" s="13" t="s">
        <v>80</v>
      </c>
      <c r="C15" s="50">
        <f>MIN(700000,ROUNDDOWN(C11,0)*70000)</f>
        <v>0</v>
      </c>
      <c r="D15" s="14" t="s">
        <v>52</v>
      </c>
      <c r="E15" s="37" t="s">
        <v>146</v>
      </c>
    </row>
    <row r="16" spans="2:18" ht="6.75" customHeight="1" thickTop="1"/>
    <row r="17" spans="2:5" ht="14.25" thickBot="1">
      <c r="B17" s="1" t="s">
        <v>56</v>
      </c>
    </row>
    <row r="18" spans="2:5" ht="14.25" thickTop="1">
      <c r="B18" s="4" t="s">
        <v>47</v>
      </c>
      <c r="C18" s="46"/>
      <c r="D18" s="5" t="s">
        <v>46</v>
      </c>
      <c r="E18" s="58" t="str">
        <f>IF(OR(C18="",C18=0,$C$18&gt;=1),"","※申請できません")</f>
        <v/>
      </c>
    </row>
    <row r="19" spans="2:5">
      <c r="B19" s="7" t="s">
        <v>144</v>
      </c>
      <c r="C19" s="47"/>
      <c r="D19" s="8" t="s">
        <v>52</v>
      </c>
      <c r="E19" s="9"/>
    </row>
    <row r="20" spans="2:5" ht="24">
      <c r="B20" s="10" t="s">
        <v>84</v>
      </c>
      <c r="C20" s="11" t="str">
        <f>IFERROR(C19/C18,"")</f>
        <v/>
      </c>
      <c r="D20" s="8" t="s">
        <v>52</v>
      </c>
      <c r="E20" s="56" t="str">
        <f>IF(OR(C20="",$C$20&lt;=155000),"","※申請できません")</f>
        <v/>
      </c>
    </row>
    <row r="21" spans="2:5" ht="24.75" thickBot="1">
      <c r="B21" s="13" t="s">
        <v>85</v>
      </c>
      <c r="C21" s="50">
        <f>ROUNDDOWN(MIN(500000,C19*1/3),-3)</f>
        <v>0</v>
      </c>
      <c r="D21" s="14" t="s">
        <v>52</v>
      </c>
      <c r="E21" s="37" t="s">
        <v>145</v>
      </c>
    </row>
    <row r="22" spans="2:5" ht="6.75" customHeight="1" thickTop="1"/>
    <row r="23" spans="2:5" ht="14.25" thickBot="1">
      <c r="B23" s="1" t="s">
        <v>57</v>
      </c>
    </row>
    <row r="24" spans="2:5" ht="15" thickTop="1" thickBot="1">
      <c r="B24" s="16" t="s">
        <v>86</v>
      </c>
      <c r="C24" s="51">
        <f>C15+C21</f>
        <v>0</v>
      </c>
      <c r="D24" s="17" t="s">
        <v>52</v>
      </c>
      <c r="E24" s="18"/>
    </row>
    <row r="25" spans="2:5" ht="6.75" customHeight="1" thickTop="1"/>
    <row r="26" spans="2:5" ht="14.25" thickBot="1">
      <c r="B26" s="1" t="s">
        <v>39</v>
      </c>
    </row>
    <row r="27" spans="2:5" ht="14.25" thickTop="1">
      <c r="B27" s="4" t="s">
        <v>87</v>
      </c>
      <c r="C27" s="48"/>
      <c r="D27" s="5" t="s">
        <v>49</v>
      </c>
      <c r="E27" s="19"/>
    </row>
    <row r="28" spans="2:5" ht="43.5" customHeight="1">
      <c r="B28" s="20" t="s">
        <v>91</v>
      </c>
      <c r="C28" s="120" t="s">
        <v>121</v>
      </c>
      <c r="D28" s="121"/>
      <c r="E28" s="122"/>
    </row>
    <row r="29" spans="2:5">
      <c r="B29" s="7" t="s">
        <v>88</v>
      </c>
      <c r="C29" s="21">
        <v>17</v>
      </c>
      <c r="D29" s="8" t="s">
        <v>48</v>
      </c>
      <c r="E29" s="12" t="s">
        <v>74</v>
      </c>
    </row>
    <row r="30" spans="2:5">
      <c r="B30" s="7" t="s">
        <v>89</v>
      </c>
      <c r="C30" s="22">
        <v>0.434</v>
      </c>
      <c r="D30" s="8" t="s">
        <v>50</v>
      </c>
      <c r="E30" s="12" t="s">
        <v>74</v>
      </c>
    </row>
    <row r="31" spans="2:5" ht="24">
      <c r="B31" s="10" t="s">
        <v>90</v>
      </c>
      <c r="C31" s="45">
        <f>C11*C27/100*C29*24*365</f>
        <v>0</v>
      </c>
      <c r="D31" s="8" t="s">
        <v>46</v>
      </c>
      <c r="E31" s="15"/>
    </row>
    <row r="32" spans="2:5" ht="24">
      <c r="B32" s="10" t="s">
        <v>139</v>
      </c>
      <c r="C32" s="23" t="str">
        <f>IF(C30/1000*C31=0,"",C30/1000*C31)</f>
        <v/>
      </c>
      <c r="D32" s="8" t="s">
        <v>51</v>
      </c>
      <c r="E32" s="15"/>
    </row>
    <row r="33" spans="2:5" ht="24.75" thickBot="1">
      <c r="B33" s="24" t="s">
        <v>140</v>
      </c>
      <c r="C33" s="25" t="str">
        <f>IFERROR(C24/C32,"")</f>
        <v/>
      </c>
      <c r="D33" s="14" t="s">
        <v>53</v>
      </c>
      <c r="E33" s="57" t="str">
        <f>IF(OR(C33="",$C$33&lt;=250000),"","※申請できません")</f>
        <v/>
      </c>
    </row>
    <row r="34" spans="2:5" ht="6.75" customHeight="1" thickTop="1"/>
    <row r="35" spans="2:5" ht="14.25" thickBot="1">
      <c r="B35" s="1" t="s">
        <v>40</v>
      </c>
    </row>
    <row r="36" spans="2:5" ht="14.25" thickTop="1">
      <c r="B36" s="4" t="s">
        <v>141</v>
      </c>
      <c r="C36" s="49"/>
      <c r="D36" s="5" t="s">
        <v>46</v>
      </c>
      <c r="E36" s="6"/>
    </row>
    <row r="37" spans="2:5" ht="24">
      <c r="B37" s="10" t="s">
        <v>142</v>
      </c>
      <c r="C37" s="45" t="str">
        <f>IF(C11*C27/100*24*365=0,"",C11*C27/100*24*365)</f>
        <v/>
      </c>
      <c r="D37" s="8" t="s">
        <v>46</v>
      </c>
      <c r="E37" s="15"/>
    </row>
    <row r="38" spans="2:5" ht="24.75" thickBot="1">
      <c r="B38" s="24" t="s">
        <v>143</v>
      </c>
      <c r="C38" s="27" t="str">
        <f>IFERROR(C36/C37*100,"")</f>
        <v/>
      </c>
      <c r="D38" s="14" t="s">
        <v>49</v>
      </c>
      <c r="E38" s="57" t="str">
        <f>IF($C$38&gt;=30,"","※申請できません")</f>
        <v/>
      </c>
    </row>
    <row r="39" spans="2:5" ht="14.25" thickTop="1"/>
  </sheetData>
  <sheetProtection algorithmName="SHA-512" hashValue="zgzy8VowQACNiFcrVCUHkhgk31D61YW/j6lpSaM8VIk7MTEmq5UplK7vNp8wbv8ang6AHhPxgIsXILbZ7m1L+A==" saltValue="9CeeMwddvUlEN0ZtoUlkUQ==" spinCount="100000" sheet="1" objects="1" scenarios="1"/>
  <mergeCells count="5">
    <mergeCell ref="B3:E3"/>
    <mergeCell ref="C7:E7"/>
    <mergeCell ref="C5:E5"/>
    <mergeCell ref="C6:E6"/>
    <mergeCell ref="C28:E28"/>
  </mergeCells>
  <phoneticPr fontId="2"/>
  <conditionalFormatting sqref="B18:E21">
    <cfRule type="expression" dxfId="36" priority="7">
      <formula>$C$7="①太陽光"</formula>
    </cfRule>
  </conditionalFormatting>
  <conditionalFormatting sqref="C11">
    <cfRule type="cellIs" dxfId="35" priority="5" operator="equal">
      <formula>""</formula>
    </cfRule>
    <cfRule type="cellIs" dxfId="34" priority="8" operator="lessThan">
      <formula>1</formula>
    </cfRule>
    <cfRule type="cellIs" dxfId="33" priority="9" operator="greaterThanOrEqual">
      <formula>10</formula>
    </cfRule>
  </conditionalFormatting>
  <conditionalFormatting sqref="C18">
    <cfRule type="cellIs" dxfId="32" priority="3" operator="equal">
      <formula>0</formula>
    </cfRule>
    <cfRule type="cellIs" dxfId="31" priority="4" operator="equal">
      <formula>""</formula>
    </cfRule>
    <cfRule type="cellIs" dxfId="30" priority="6" operator="lessThan">
      <formula>1</formula>
    </cfRule>
  </conditionalFormatting>
  <conditionalFormatting sqref="C20">
    <cfRule type="cellIs" dxfId="29" priority="2" operator="equal">
      <formula>""</formula>
    </cfRule>
    <cfRule type="cellIs" dxfId="28" priority="12" operator="greaterThan">
      <formula>155000</formula>
    </cfRule>
  </conditionalFormatting>
  <conditionalFormatting sqref="C33">
    <cfRule type="cellIs" dxfId="27" priority="1" operator="equal">
      <formula>""</formula>
    </cfRule>
    <cfRule type="cellIs" dxfId="26" priority="11" operator="greaterThan">
      <formula>250000</formula>
    </cfRule>
  </conditionalFormatting>
  <conditionalFormatting sqref="C38">
    <cfRule type="cellIs" dxfId="25" priority="10" operator="lessThan">
      <formula>30</formula>
    </cfRule>
  </conditionalFormatting>
  <dataValidations count="1">
    <dataValidation type="list" allowBlank="1" showInputMessage="1" showErrorMessage="1" sqref="C7" xr:uid="{00000000-0002-0000-0100-000000000000}">
      <formula1>$R$7:$R$8</formula1>
    </dataValidation>
  </dataValidations>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sheetPr>
  <dimension ref="B1:G28"/>
  <sheetViews>
    <sheetView view="pageBreakPreview" topLeftCell="B15" zoomScaleNormal="100" zoomScaleSheetLayoutView="100" workbookViewId="0">
      <selection activeCell="E14" sqref="E14"/>
    </sheetView>
  </sheetViews>
  <sheetFormatPr defaultColWidth="9" defaultRowHeight="13.5"/>
  <cols>
    <col min="1" max="1" width="1.125" style="1" customWidth="1"/>
    <col min="2" max="2" width="33.125" style="2" bestFit="1" customWidth="1"/>
    <col min="3" max="3" width="14.125" style="1" bestFit="1" customWidth="1"/>
    <col min="4" max="4" width="11.875" style="2" bestFit="1" customWidth="1"/>
    <col min="5" max="5" width="17.5" style="1" bestFit="1" customWidth="1"/>
    <col min="6" max="16384" width="9" style="1"/>
  </cols>
  <sheetData>
    <row r="1" spans="2:7" ht="6.75" customHeight="1"/>
    <row r="2" spans="2:7" ht="24">
      <c r="B2" s="42" t="s">
        <v>94</v>
      </c>
      <c r="E2" s="38" t="s">
        <v>70</v>
      </c>
    </row>
    <row r="3" spans="2:7">
      <c r="B3" s="118" t="s">
        <v>34</v>
      </c>
      <c r="C3" s="118"/>
      <c r="D3" s="118"/>
      <c r="E3" s="118"/>
    </row>
    <row r="4" spans="2:7" ht="13.5" customHeight="1"/>
    <row r="5" spans="2:7">
      <c r="B5" s="3" t="s">
        <v>36</v>
      </c>
      <c r="C5" s="119"/>
      <c r="D5" s="119"/>
      <c r="E5" s="119"/>
      <c r="G5" s="43" t="s">
        <v>75</v>
      </c>
    </row>
    <row r="6" spans="2:7">
      <c r="B6" s="3" t="s">
        <v>37</v>
      </c>
      <c r="C6" s="119"/>
      <c r="D6" s="119"/>
      <c r="E6" s="119"/>
    </row>
    <row r="7" spans="2:7" ht="13.5" customHeight="1"/>
    <row r="8" spans="2:7" ht="14.25" thickBot="1">
      <c r="B8" s="1" t="s">
        <v>35</v>
      </c>
    </row>
    <row r="9" spans="2:7" ht="14.25" thickTop="1">
      <c r="B9" s="4" t="s">
        <v>60</v>
      </c>
      <c r="C9" s="63"/>
      <c r="D9" s="5" t="s">
        <v>41</v>
      </c>
      <c r="E9" s="6" t="str">
        <f>IF(OR($C$9="",$C$9&gt;=1),"","※申請できません")</f>
        <v/>
      </c>
    </row>
    <row r="10" spans="2:7" ht="36">
      <c r="B10" s="10" t="s">
        <v>72</v>
      </c>
      <c r="C10" s="47"/>
      <c r="D10" s="8" t="s">
        <v>52</v>
      </c>
      <c r="E10" s="9" t="s">
        <v>58</v>
      </c>
    </row>
    <row r="11" spans="2:7" ht="36">
      <c r="B11" s="10" t="s">
        <v>73</v>
      </c>
      <c r="C11" s="47"/>
      <c r="D11" s="8" t="s">
        <v>52</v>
      </c>
      <c r="E11" s="9" t="s">
        <v>59</v>
      </c>
    </row>
    <row r="12" spans="2:7" ht="24.75" thickBot="1">
      <c r="B12" s="39" t="s">
        <v>54</v>
      </c>
      <c r="C12" s="52">
        <f>C10+C11</f>
        <v>0</v>
      </c>
      <c r="D12" s="40" t="s">
        <v>52</v>
      </c>
      <c r="E12" s="41"/>
    </row>
    <row r="13" spans="2:7" ht="24" thickTop="1" thickBot="1">
      <c r="B13" s="16" t="s">
        <v>45</v>
      </c>
      <c r="C13" s="51">
        <f>MIN(10000000,ROUNDDOWN(C9,0)*50000)</f>
        <v>0</v>
      </c>
      <c r="D13" s="17" t="s">
        <v>52</v>
      </c>
      <c r="E13" s="64" t="s">
        <v>147</v>
      </c>
    </row>
    <row r="14" spans="2:7" ht="13.5" customHeight="1" thickTop="1"/>
    <row r="15" spans="2:7" ht="14.25" thickBot="1">
      <c r="B15" s="1" t="s">
        <v>39</v>
      </c>
    </row>
    <row r="16" spans="2:7" ht="14.25" thickTop="1">
      <c r="B16" s="4" t="s">
        <v>61</v>
      </c>
      <c r="C16" s="48"/>
      <c r="D16" s="5" t="s">
        <v>49</v>
      </c>
      <c r="E16" s="19"/>
    </row>
    <row r="17" spans="2:6" ht="43.5" customHeight="1">
      <c r="B17" s="20" t="s">
        <v>91</v>
      </c>
      <c r="C17" s="120" t="s">
        <v>121</v>
      </c>
      <c r="D17" s="121"/>
      <c r="E17" s="122"/>
      <c r="F17" s="1" t="str">
        <f>IF(C16="","",IF(C16=17.2,"",IF(AND(C17&lt;&gt;"",C16&lt;&gt;17.2),"","←記入した設備利用率の根拠を入力してください。")))</f>
        <v/>
      </c>
    </row>
    <row r="18" spans="2:6">
      <c r="B18" s="7" t="s">
        <v>62</v>
      </c>
      <c r="C18" s="21">
        <v>17</v>
      </c>
      <c r="D18" s="8" t="s">
        <v>48</v>
      </c>
      <c r="E18" s="12" t="s">
        <v>74</v>
      </c>
    </row>
    <row r="19" spans="2:6">
      <c r="B19" s="7" t="s">
        <v>63</v>
      </c>
      <c r="C19" s="22">
        <v>0.434</v>
      </c>
      <c r="D19" s="8" t="s">
        <v>50</v>
      </c>
      <c r="E19" s="12" t="s">
        <v>74</v>
      </c>
    </row>
    <row r="20" spans="2:6" ht="24">
      <c r="B20" s="10" t="s">
        <v>64</v>
      </c>
      <c r="C20" s="45">
        <f>C9*C16/100*C18*24*365</f>
        <v>0</v>
      </c>
      <c r="D20" s="8" t="s">
        <v>46</v>
      </c>
      <c r="E20" s="15"/>
    </row>
    <row r="21" spans="2:6" ht="24">
      <c r="B21" s="10" t="s">
        <v>65</v>
      </c>
      <c r="C21" s="23" t="str">
        <f>IF(C19/1000*C20=0,"",C19/1000*C20)</f>
        <v/>
      </c>
      <c r="D21" s="8" t="s">
        <v>51</v>
      </c>
      <c r="E21" s="15"/>
    </row>
    <row r="22" spans="2:6" ht="24.75" thickBot="1">
      <c r="B22" s="24" t="s">
        <v>66</v>
      </c>
      <c r="C22" s="25" t="str">
        <f>IFERROR(C13/C21,"")</f>
        <v/>
      </c>
      <c r="D22" s="14" t="s">
        <v>53</v>
      </c>
      <c r="E22" s="26" t="str">
        <f>IF(OR($C$22="",$C$22&lt;=250000),"","※申請できません")</f>
        <v/>
      </c>
    </row>
    <row r="23" spans="2:6" ht="13.5" customHeight="1" thickTop="1"/>
    <row r="24" spans="2:6" ht="14.25" thickBot="1">
      <c r="B24" s="1" t="s">
        <v>40</v>
      </c>
    </row>
    <row r="25" spans="2:6" ht="14.25" thickTop="1">
      <c r="B25" s="4" t="s">
        <v>67</v>
      </c>
      <c r="C25" s="53"/>
      <c r="D25" s="5" t="s">
        <v>46</v>
      </c>
      <c r="E25" s="6"/>
    </row>
    <row r="26" spans="2:6" ht="24">
      <c r="B26" s="10" t="s">
        <v>68</v>
      </c>
      <c r="C26" s="45">
        <f>C9*C16/100*24*365</f>
        <v>0</v>
      </c>
      <c r="D26" s="8" t="s">
        <v>46</v>
      </c>
      <c r="E26" s="15"/>
    </row>
    <row r="27" spans="2:6" ht="24.75" thickBot="1">
      <c r="B27" s="24" t="s">
        <v>69</v>
      </c>
      <c r="C27" s="27" t="str">
        <f>IFERROR(C25/C26*100,"")</f>
        <v/>
      </c>
      <c r="D27" s="14" t="s">
        <v>49</v>
      </c>
      <c r="E27" s="26" t="str">
        <f>IF($C$27&gt;50,"","※申請できません")</f>
        <v/>
      </c>
    </row>
    <row r="28" spans="2:6" ht="14.25" thickTop="1"/>
  </sheetData>
  <sheetProtection algorithmName="SHA-512" hashValue="DSt0A/Yl/hrd+u10CjRCMGXfdJo2j8HdQL1irsCy9wp+Ip0TZjfbK8G7MEqD42yXN039E41/fsa3Vtyxh4aGsw==" saltValue="x+oVvM2m6L8XlJsgmCobQg==" spinCount="100000" sheet="1" objects="1" scenarios="1"/>
  <mergeCells count="4">
    <mergeCell ref="B3:E3"/>
    <mergeCell ref="C5:E5"/>
    <mergeCell ref="C6:E6"/>
    <mergeCell ref="C17:E17"/>
  </mergeCells>
  <phoneticPr fontId="2"/>
  <conditionalFormatting sqref="C9">
    <cfRule type="cellIs" dxfId="24" priority="1" operator="equal">
      <formula>""</formula>
    </cfRule>
    <cfRule type="cellIs" dxfId="23" priority="2" operator="lessThan">
      <formula>1</formula>
    </cfRule>
  </conditionalFormatting>
  <conditionalFormatting sqref="C22">
    <cfRule type="cellIs" dxfId="22" priority="4" operator="equal">
      <formula>""</formula>
    </cfRule>
    <cfRule type="cellIs" dxfId="21" priority="8" operator="greaterThan">
      <formula>250000</formula>
    </cfRule>
  </conditionalFormatting>
  <conditionalFormatting sqref="C27">
    <cfRule type="cellIs" dxfId="20" priority="7" operator="lessThan">
      <formula>50</formula>
    </cfRule>
  </conditionalFormatting>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66"/>
  </sheetPr>
  <dimension ref="B1:T41"/>
  <sheetViews>
    <sheetView view="pageBreakPreview" topLeftCell="A9" zoomScaleNormal="100" zoomScaleSheetLayoutView="100" workbookViewId="0">
      <selection activeCell="B2" sqref="B2"/>
    </sheetView>
  </sheetViews>
  <sheetFormatPr defaultColWidth="9" defaultRowHeight="13.5"/>
  <cols>
    <col min="1" max="1" width="1.125" style="1" customWidth="1"/>
    <col min="2" max="2" width="33.125" style="2" bestFit="1" customWidth="1"/>
    <col min="3" max="3" width="16.125" style="1" bestFit="1" customWidth="1"/>
    <col min="4" max="4" width="11.875" style="2" bestFit="1" customWidth="1"/>
    <col min="5" max="5" width="17.5" style="1" bestFit="1" customWidth="1"/>
    <col min="6" max="17" width="9" style="1"/>
    <col min="18" max="18" width="46.375" style="1" hidden="1" customWidth="1"/>
    <col min="19" max="19" width="10.5" style="1" hidden="1" customWidth="1"/>
    <col min="20" max="20" width="12.75" style="1" hidden="1" customWidth="1"/>
    <col min="21" max="16384" width="9" style="1"/>
  </cols>
  <sheetData>
    <row r="1" spans="2:20" ht="6.75" customHeight="1"/>
    <row r="2" spans="2:20" ht="38.25" customHeight="1">
      <c r="B2" s="42" t="s">
        <v>97</v>
      </c>
      <c r="C2" s="123" t="s">
        <v>96</v>
      </c>
      <c r="D2" s="124"/>
      <c r="E2" s="62" t="s">
        <v>123</v>
      </c>
    </row>
    <row r="3" spans="2:20">
      <c r="B3" s="54"/>
      <c r="C3" s="54"/>
      <c r="D3" s="54"/>
      <c r="E3" s="54"/>
    </row>
    <row r="4" spans="2:20">
      <c r="B4" s="118" t="s">
        <v>34</v>
      </c>
      <c r="C4" s="118"/>
      <c r="D4" s="118"/>
      <c r="E4" s="118"/>
    </row>
    <row r="5" spans="2:20" ht="6.75" customHeight="1"/>
    <row r="6" spans="2:20">
      <c r="B6" s="3" t="s">
        <v>36</v>
      </c>
      <c r="C6" s="119"/>
      <c r="D6" s="119"/>
      <c r="E6" s="119"/>
      <c r="G6" s="43" t="s">
        <v>75</v>
      </c>
    </row>
    <row r="7" spans="2:20">
      <c r="B7" s="3" t="s">
        <v>37</v>
      </c>
      <c r="C7" s="119"/>
      <c r="D7" s="119"/>
      <c r="E7" s="119"/>
    </row>
    <row r="8" spans="2:20">
      <c r="B8" s="3" t="s">
        <v>38</v>
      </c>
      <c r="C8" s="119" t="s">
        <v>101</v>
      </c>
      <c r="D8" s="119"/>
      <c r="E8" s="119"/>
      <c r="R8" s="1" t="s">
        <v>100</v>
      </c>
      <c r="S8" s="59">
        <v>0.33333333333333331</v>
      </c>
      <c r="T8" s="61">
        <v>1000000</v>
      </c>
    </row>
    <row r="9" spans="2:20" ht="6.75" customHeight="1">
      <c r="R9" s="1" t="s">
        <v>101</v>
      </c>
      <c r="S9" s="59">
        <v>0.33333333333333331</v>
      </c>
      <c r="T9" s="61">
        <v>1000000</v>
      </c>
    </row>
    <row r="10" spans="2:20">
      <c r="B10" s="1" t="s">
        <v>35</v>
      </c>
      <c r="R10" s="1" t="s">
        <v>102</v>
      </c>
      <c r="S10" s="59">
        <v>0.6</v>
      </c>
      <c r="T10" s="61">
        <v>1000000</v>
      </c>
    </row>
    <row r="11" spans="2:20" ht="14.25" thickBot="1">
      <c r="B11" s="1" t="s">
        <v>55</v>
      </c>
      <c r="R11" s="1" t="s">
        <v>103</v>
      </c>
      <c r="S11" s="59">
        <v>0.6</v>
      </c>
      <c r="T11" s="61">
        <v>1000000</v>
      </c>
    </row>
    <row r="12" spans="2:20" ht="14.25" thickTop="1">
      <c r="B12" s="4" t="s">
        <v>42</v>
      </c>
      <c r="C12" s="63"/>
      <c r="D12" s="5" t="s">
        <v>41</v>
      </c>
      <c r="E12" s="6" t="str">
        <f>IF(OR(C12="",AND($C$12&lt;10,$C$12&gt;=1)),"","※申請できません")</f>
        <v/>
      </c>
      <c r="R12" s="1" t="s">
        <v>104</v>
      </c>
      <c r="S12" s="59">
        <v>0.5</v>
      </c>
      <c r="T12" s="61">
        <v>1000000</v>
      </c>
    </row>
    <row r="13" spans="2:20" ht="36">
      <c r="B13" s="7" t="s">
        <v>43</v>
      </c>
      <c r="C13" s="47"/>
      <c r="D13" s="8" t="s">
        <v>52</v>
      </c>
      <c r="E13" s="9" t="s">
        <v>58</v>
      </c>
      <c r="R13" s="1" t="s">
        <v>105</v>
      </c>
      <c r="S13" s="59">
        <v>0.5</v>
      </c>
      <c r="T13" s="61">
        <v>1000000</v>
      </c>
    </row>
    <row r="14" spans="2:20" ht="36">
      <c r="B14" s="7" t="s">
        <v>44</v>
      </c>
      <c r="C14" s="47"/>
      <c r="D14" s="8" t="s">
        <v>52</v>
      </c>
      <c r="E14" s="9" t="s">
        <v>59</v>
      </c>
      <c r="R14" s="1" t="s">
        <v>106</v>
      </c>
      <c r="S14" s="59">
        <v>0.33333333333333331</v>
      </c>
      <c r="T14" s="61">
        <v>10000000</v>
      </c>
    </row>
    <row r="15" spans="2:20" ht="24">
      <c r="B15" s="10" t="s">
        <v>54</v>
      </c>
      <c r="C15" s="45">
        <f>C13+C14</f>
        <v>0</v>
      </c>
      <c r="D15" s="8" t="s">
        <v>52</v>
      </c>
      <c r="E15" s="12"/>
      <c r="R15" s="1" t="s">
        <v>107</v>
      </c>
      <c r="S15" s="59">
        <v>0.6</v>
      </c>
      <c r="T15" s="61">
        <v>10000000</v>
      </c>
    </row>
    <row r="16" spans="2:20">
      <c r="B16" s="10" t="s">
        <v>98</v>
      </c>
      <c r="C16" s="60">
        <f>VLOOKUP(C8,R8:T16,2,FALSE)</f>
        <v>0.33333333333333331</v>
      </c>
      <c r="D16" s="8"/>
      <c r="E16" s="12"/>
      <c r="R16" s="1" t="s">
        <v>108</v>
      </c>
      <c r="S16" s="59">
        <v>0.5</v>
      </c>
      <c r="T16" s="61">
        <v>10000000</v>
      </c>
    </row>
    <row r="17" spans="2:5" ht="24.75" thickBot="1">
      <c r="B17" s="13" t="s">
        <v>99</v>
      </c>
      <c r="C17" s="50">
        <f>MIN(VLOOKUP(C8,R8:T16,3,FALSE),ROUNDDOWN(C15*C16,-3))</f>
        <v>0</v>
      </c>
      <c r="D17" s="14" t="s">
        <v>52</v>
      </c>
      <c r="E17" s="37" t="s">
        <v>148</v>
      </c>
    </row>
    <row r="18" spans="2:5" ht="6.75" customHeight="1" thickTop="1"/>
    <row r="19" spans="2:5" ht="14.25" thickBot="1">
      <c r="B19" s="1" t="s">
        <v>56</v>
      </c>
    </row>
    <row r="20" spans="2:5" ht="14.25" thickTop="1">
      <c r="B20" s="4" t="s">
        <v>109</v>
      </c>
      <c r="C20" s="46"/>
      <c r="D20" s="5" t="s">
        <v>46</v>
      </c>
      <c r="E20" s="58" t="str">
        <f>IF(OR(C20="",C20=0,$C$20&gt;=1),"","※申請できません")</f>
        <v/>
      </c>
    </row>
    <row r="21" spans="2:5">
      <c r="B21" s="7" t="s">
        <v>150</v>
      </c>
      <c r="C21" s="47"/>
      <c r="D21" s="8" t="s">
        <v>52</v>
      </c>
      <c r="E21" s="9"/>
    </row>
    <row r="22" spans="2:5" ht="24">
      <c r="B22" s="10" t="s">
        <v>110</v>
      </c>
      <c r="C22" s="11" t="str">
        <f>IFERROR(C21/C20,"")</f>
        <v/>
      </c>
      <c r="D22" s="8" t="s">
        <v>52</v>
      </c>
      <c r="E22" s="56" t="str">
        <f>IF(OR(C22="",$C$22&lt;=155000),"","※申請できません")</f>
        <v/>
      </c>
    </row>
    <row r="23" spans="2:5" ht="23.25" thickBot="1">
      <c r="B23" s="13" t="s">
        <v>111</v>
      </c>
      <c r="C23" s="50">
        <f>ROUNDDOWN(MIN(500000,C21*1/3),-3)</f>
        <v>0</v>
      </c>
      <c r="D23" s="14" t="s">
        <v>52</v>
      </c>
      <c r="E23" s="55" t="s">
        <v>92</v>
      </c>
    </row>
    <row r="24" spans="2:5" ht="6.75" customHeight="1" thickTop="1"/>
    <row r="25" spans="2:5" ht="14.25" thickBot="1">
      <c r="B25" s="1" t="s">
        <v>57</v>
      </c>
    </row>
    <row r="26" spans="2:5" ht="15" thickTop="1" thickBot="1">
      <c r="B26" s="16" t="s">
        <v>112</v>
      </c>
      <c r="C26" s="51">
        <f>C17+C23</f>
        <v>0</v>
      </c>
      <c r="D26" s="17" t="s">
        <v>52</v>
      </c>
      <c r="E26" s="18"/>
    </row>
    <row r="27" spans="2:5" ht="6.75" customHeight="1" thickTop="1"/>
    <row r="28" spans="2:5" ht="14.25" thickBot="1">
      <c r="B28" s="1" t="s">
        <v>39</v>
      </c>
    </row>
    <row r="29" spans="2:5" ht="14.25" thickTop="1">
      <c r="B29" s="4" t="s">
        <v>113</v>
      </c>
      <c r="C29" s="48"/>
      <c r="D29" s="5" t="s">
        <v>49</v>
      </c>
      <c r="E29" s="19"/>
    </row>
    <row r="30" spans="2:5" ht="43.5">
      <c r="B30" s="20" t="s">
        <v>91</v>
      </c>
      <c r="C30" s="120" t="s">
        <v>121</v>
      </c>
      <c r="D30" s="121"/>
      <c r="E30" s="122"/>
    </row>
    <row r="31" spans="2:5">
      <c r="B31" s="7" t="s">
        <v>114</v>
      </c>
      <c r="C31" s="21">
        <v>17</v>
      </c>
      <c r="D31" s="8" t="s">
        <v>48</v>
      </c>
      <c r="E31" s="12" t="s">
        <v>74</v>
      </c>
    </row>
    <row r="32" spans="2:5">
      <c r="B32" s="7" t="s">
        <v>115</v>
      </c>
      <c r="C32" s="22">
        <v>0.434</v>
      </c>
      <c r="D32" s="8" t="s">
        <v>50</v>
      </c>
      <c r="E32" s="12" t="s">
        <v>74</v>
      </c>
    </row>
    <row r="33" spans="2:5" ht="24">
      <c r="B33" s="10" t="s">
        <v>116</v>
      </c>
      <c r="C33" s="45">
        <f>C12*C29/100*C31*24*365</f>
        <v>0</v>
      </c>
      <c r="D33" s="8" t="s">
        <v>46</v>
      </c>
      <c r="E33" s="15"/>
    </row>
    <row r="34" spans="2:5" ht="24">
      <c r="B34" s="10" t="s">
        <v>117</v>
      </c>
      <c r="C34" s="23" t="str">
        <f>IF(C32/1000*C33=0,"",C32/1000*C33)</f>
        <v/>
      </c>
      <c r="D34" s="8" t="s">
        <v>51</v>
      </c>
      <c r="E34" s="15"/>
    </row>
    <row r="35" spans="2:5" ht="24.75" thickBot="1">
      <c r="B35" s="24" t="s">
        <v>118</v>
      </c>
      <c r="C35" s="25" t="str">
        <f>IFERROR(C26/C34,"")</f>
        <v/>
      </c>
      <c r="D35" s="14" t="s">
        <v>53</v>
      </c>
      <c r="E35" s="57" t="str">
        <f>IF(OR(C35="",$C$35&lt;=250000),"","※申請できません")</f>
        <v/>
      </c>
    </row>
    <row r="36" spans="2:5" ht="6.75" customHeight="1" thickTop="1"/>
    <row r="37" spans="2:5" ht="14.25" thickBot="1">
      <c r="B37" s="1" t="s">
        <v>40</v>
      </c>
    </row>
    <row r="38" spans="2:5" ht="14.25" thickTop="1">
      <c r="B38" s="4" t="s">
        <v>119</v>
      </c>
      <c r="C38" s="49"/>
      <c r="D38" s="5" t="s">
        <v>46</v>
      </c>
      <c r="E38" s="6"/>
    </row>
    <row r="39" spans="2:5" ht="24">
      <c r="B39" s="10" t="s">
        <v>120</v>
      </c>
      <c r="C39" s="45" t="str">
        <f>IF(C12*C29/100*24*365=0,"",C12*C29/100*24*365)</f>
        <v/>
      </c>
      <c r="D39" s="8" t="s">
        <v>46</v>
      </c>
      <c r="E39" s="15"/>
    </row>
    <row r="40" spans="2:5" ht="24.75" thickBot="1">
      <c r="B40" s="24" t="s">
        <v>122</v>
      </c>
      <c r="C40" s="27" t="str">
        <f>IFERROR(C38/C39*100,"")</f>
        <v/>
      </c>
      <c r="D40" s="14" t="s">
        <v>49</v>
      </c>
      <c r="E40" s="57" t="str">
        <f>IF($C$40&gt;=30,"","※申請できません")</f>
        <v/>
      </c>
    </row>
    <row r="41" spans="2:5" ht="14.25" thickTop="1"/>
  </sheetData>
  <sheetProtection algorithmName="SHA-512" hashValue="/AqpjtR3674LzPQHaNTrsSyOvVaMyK8vNBzo0Vq4UJ3hniybTsi5KiSl5Weht55jxh08obtXvWllW9PyoZmolQ==" saltValue="z7ZqOk9ol09p++THCqW8SA==" spinCount="100000" sheet="1" objects="1" scenarios="1"/>
  <mergeCells count="6">
    <mergeCell ref="C30:E30"/>
    <mergeCell ref="C2:D2"/>
    <mergeCell ref="B4:E4"/>
    <mergeCell ref="C6:E6"/>
    <mergeCell ref="C7:E7"/>
    <mergeCell ref="C8:E8"/>
  </mergeCells>
  <phoneticPr fontId="2"/>
  <conditionalFormatting sqref="B20:E23">
    <cfRule type="expression" dxfId="19" priority="1">
      <formula>$C$8="⑤建材一体型太陽電池（壁）（家庭用）"</formula>
    </cfRule>
    <cfRule type="expression" dxfId="18" priority="2">
      <formula>$C$8="③建材一体型太陽電池（窓）（家庭用）"</formula>
    </cfRule>
    <cfRule type="expression" dxfId="17" priority="4">
      <formula>$C$8="①ソーラーカーポート（家庭用）"</formula>
    </cfRule>
  </conditionalFormatting>
  <conditionalFormatting sqref="C12">
    <cfRule type="cellIs" dxfId="16" priority="7" operator="equal">
      <formula>""</formula>
    </cfRule>
    <cfRule type="cellIs" dxfId="15" priority="10" operator="lessThan">
      <formula>1</formula>
    </cfRule>
    <cfRule type="cellIs" dxfId="14" priority="11" operator="greaterThanOrEqual">
      <formula>10</formula>
    </cfRule>
  </conditionalFormatting>
  <conditionalFormatting sqref="C20">
    <cfRule type="cellIs" dxfId="13" priority="6" operator="equal">
      <formula>0</formula>
    </cfRule>
    <cfRule type="cellIs" dxfId="12" priority="8" operator="equal">
      <formula>""</formula>
    </cfRule>
    <cfRule type="cellIs" dxfId="11" priority="9" operator="lessThan">
      <formula>1</formula>
    </cfRule>
  </conditionalFormatting>
  <conditionalFormatting sqref="C22">
    <cfRule type="cellIs" dxfId="10" priority="5" operator="equal">
      <formula>""</formula>
    </cfRule>
    <cfRule type="cellIs" dxfId="9" priority="14" operator="greaterThan">
      <formula>141000</formula>
    </cfRule>
  </conditionalFormatting>
  <conditionalFormatting sqref="C35">
    <cfRule type="cellIs" dxfId="8" priority="3" operator="equal">
      <formula>""</formula>
    </cfRule>
    <cfRule type="cellIs" dxfId="7" priority="13" operator="greaterThan">
      <formula>250000</formula>
    </cfRule>
  </conditionalFormatting>
  <conditionalFormatting sqref="C40">
    <cfRule type="cellIs" dxfId="6" priority="12" operator="lessThan">
      <formula>30</formula>
    </cfRule>
  </conditionalFormatting>
  <dataValidations count="1">
    <dataValidation type="list" allowBlank="1" showInputMessage="1" showErrorMessage="1" sqref="C8:E8" xr:uid="{00000000-0002-0000-0300-000000000000}">
      <formula1>$R$8:$R$13</formula1>
    </dataValidation>
  </dataValidations>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66"/>
  </sheetPr>
  <dimension ref="B1:T31"/>
  <sheetViews>
    <sheetView tabSelected="1" view="pageBreakPreview" zoomScaleNormal="100" zoomScaleSheetLayoutView="100" workbookViewId="0">
      <selection activeCell="C16" sqref="C16"/>
    </sheetView>
  </sheetViews>
  <sheetFormatPr defaultColWidth="9" defaultRowHeight="13.5"/>
  <cols>
    <col min="1" max="1" width="1.125" style="1" customWidth="1"/>
    <col min="2" max="2" width="33.125" style="2" bestFit="1" customWidth="1"/>
    <col min="3" max="3" width="16.125" style="1" bestFit="1" customWidth="1"/>
    <col min="4" max="4" width="11.875" style="2" bestFit="1" customWidth="1"/>
    <col min="5" max="5" width="17.5" style="1" bestFit="1" customWidth="1"/>
    <col min="6" max="17" width="9" style="1"/>
    <col min="18" max="18" width="46.375" style="1" customWidth="1"/>
    <col min="19" max="19" width="10.5" style="1" bestFit="1" customWidth="1"/>
    <col min="20" max="20" width="12.75" style="1" bestFit="1" customWidth="1"/>
    <col min="21" max="16384" width="9" style="1"/>
  </cols>
  <sheetData>
    <row r="1" spans="2:20" ht="6.75" customHeight="1"/>
    <row r="2" spans="2:20" ht="38.25" customHeight="1">
      <c r="B2" s="42" t="s">
        <v>125</v>
      </c>
      <c r="C2" s="123" t="s">
        <v>96</v>
      </c>
      <c r="D2" s="124"/>
      <c r="E2" s="62" t="s">
        <v>124</v>
      </c>
    </row>
    <row r="3" spans="2:20">
      <c r="B3" s="54"/>
      <c r="C3" s="54"/>
      <c r="D3" s="54"/>
      <c r="E3" s="54"/>
    </row>
    <row r="4" spans="2:20">
      <c r="B4" s="118" t="s">
        <v>34</v>
      </c>
      <c r="C4" s="118"/>
      <c r="D4" s="118"/>
      <c r="E4" s="118"/>
    </row>
    <row r="5" spans="2:20" ht="6.75" customHeight="1"/>
    <row r="6" spans="2:20">
      <c r="B6" s="3" t="s">
        <v>36</v>
      </c>
      <c r="C6" s="119"/>
      <c r="D6" s="119"/>
      <c r="E6" s="119"/>
      <c r="G6" s="43" t="s">
        <v>75</v>
      </c>
    </row>
    <row r="7" spans="2:20">
      <c r="B7" s="3" t="s">
        <v>37</v>
      </c>
      <c r="C7" s="119"/>
      <c r="D7" s="119"/>
      <c r="E7" s="119"/>
    </row>
    <row r="8" spans="2:20">
      <c r="B8" s="3" t="s">
        <v>38</v>
      </c>
      <c r="C8" s="119" t="s">
        <v>126</v>
      </c>
      <c r="D8" s="119"/>
      <c r="E8" s="119"/>
      <c r="R8" s="1" t="s">
        <v>127</v>
      </c>
      <c r="S8" s="59">
        <v>0.33333333333333331</v>
      </c>
      <c r="T8" s="61">
        <v>10000000</v>
      </c>
    </row>
    <row r="9" spans="2:20" ht="6.75" customHeight="1">
      <c r="R9" s="1" t="s">
        <v>128</v>
      </c>
      <c r="S9" s="59">
        <v>0.6</v>
      </c>
      <c r="T9" s="61">
        <v>10000000</v>
      </c>
    </row>
    <row r="10" spans="2:20" ht="14.25" thickBot="1">
      <c r="B10" s="1" t="s">
        <v>35</v>
      </c>
      <c r="R10" s="1" t="s">
        <v>129</v>
      </c>
      <c r="S10" s="59">
        <v>0.5</v>
      </c>
      <c r="T10" s="61">
        <v>10000000</v>
      </c>
    </row>
    <row r="11" spans="2:20" ht="14.25" thickTop="1">
      <c r="B11" s="4" t="s">
        <v>42</v>
      </c>
      <c r="C11" s="63"/>
      <c r="D11" s="5" t="s">
        <v>41</v>
      </c>
      <c r="E11" s="6" t="str">
        <f>IF(OR(C11="",AND($C$11&lt;10,$C$11&gt;=1)),"","※申請できません")</f>
        <v/>
      </c>
    </row>
    <row r="12" spans="2:20" ht="36">
      <c r="B12" s="7" t="s">
        <v>43</v>
      </c>
      <c r="C12" s="47"/>
      <c r="D12" s="8" t="s">
        <v>52</v>
      </c>
      <c r="E12" s="9" t="s">
        <v>58</v>
      </c>
    </row>
    <row r="13" spans="2:20" ht="36">
      <c r="B13" s="7" t="s">
        <v>44</v>
      </c>
      <c r="C13" s="47"/>
      <c r="D13" s="8" t="s">
        <v>52</v>
      </c>
      <c r="E13" s="9" t="s">
        <v>59</v>
      </c>
    </row>
    <row r="14" spans="2:20" ht="24">
      <c r="B14" s="10" t="s">
        <v>54</v>
      </c>
      <c r="C14" s="45">
        <f>C12+C13</f>
        <v>0</v>
      </c>
      <c r="D14" s="8" t="s">
        <v>52</v>
      </c>
      <c r="E14" s="12"/>
    </row>
    <row r="15" spans="2:20">
      <c r="B15" s="10" t="s">
        <v>98</v>
      </c>
      <c r="C15" s="60">
        <f>VLOOKUP(C8,R8:T10,2,FALSE)</f>
        <v>0.33333333333333331</v>
      </c>
      <c r="D15" s="8"/>
      <c r="E15" s="12"/>
    </row>
    <row r="16" spans="2:20" ht="23.25" thickBot="1">
      <c r="B16" s="13" t="s">
        <v>99</v>
      </c>
      <c r="C16" s="50">
        <f>MIN(VLOOKUP(C8,R8:T10,3,FALSE),ROUNDDOWN(C14*C15,-3))</f>
        <v>0</v>
      </c>
      <c r="D16" s="14" t="s">
        <v>52</v>
      </c>
      <c r="E16" s="55" t="s">
        <v>149</v>
      </c>
    </row>
    <row r="17" spans="2:5" ht="13.5" customHeight="1" thickTop="1"/>
    <row r="18" spans="2:5" ht="14.25" thickBot="1">
      <c r="B18" s="1" t="s">
        <v>39</v>
      </c>
    </row>
    <row r="19" spans="2:5" ht="14.25" thickTop="1">
      <c r="B19" s="4" t="s">
        <v>130</v>
      </c>
      <c r="C19" s="48"/>
      <c r="D19" s="5" t="s">
        <v>49</v>
      </c>
      <c r="E19" s="19"/>
    </row>
    <row r="20" spans="2:5" ht="43.5">
      <c r="B20" s="20" t="s">
        <v>91</v>
      </c>
      <c r="C20" s="120" t="s">
        <v>121</v>
      </c>
      <c r="D20" s="121"/>
      <c r="E20" s="122"/>
    </row>
    <row r="21" spans="2:5">
      <c r="B21" s="7" t="s">
        <v>131</v>
      </c>
      <c r="C21" s="21">
        <v>17</v>
      </c>
      <c r="D21" s="8" t="s">
        <v>48</v>
      </c>
      <c r="E21" s="12" t="s">
        <v>74</v>
      </c>
    </row>
    <row r="22" spans="2:5">
      <c r="B22" s="7" t="s">
        <v>132</v>
      </c>
      <c r="C22" s="22">
        <v>0.434</v>
      </c>
      <c r="D22" s="8" t="s">
        <v>50</v>
      </c>
      <c r="E22" s="12" t="s">
        <v>74</v>
      </c>
    </row>
    <row r="23" spans="2:5" ht="24">
      <c r="B23" s="10" t="s">
        <v>134</v>
      </c>
      <c r="C23" s="45">
        <f>C11*C19/100*C21*24*365</f>
        <v>0</v>
      </c>
      <c r="D23" s="8" t="s">
        <v>46</v>
      </c>
      <c r="E23" s="15"/>
    </row>
    <row r="24" spans="2:5" ht="24">
      <c r="B24" s="10" t="s">
        <v>135</v>
      </c>
      <c r="C24" s="23" t="str">
        <f>IF(C22/1000*C23=0,"",C22/1000*C23)</f>
        <v/>
      </c>
      <c r="D24" s="8" t="s">
        <v>51</v>
      </c>
      <c r="E24" s="15"/>
    </row>
    <row r="25" spans="2:5" ht="24.75" thickBot="1">
      <c r="B25" s="24" t="s">
        <v>136</v>
      </c>
      <c r="C25" s="25" t="str">
        <f>IFERROR(C16/C24,"")</f>
        <v/>
      </c>
      <c r="D25" s="14" t="s">
        <v>53</v>
      </c>
      <c r="E25" s="57" t="str">
        <f>IF(OR(C25="",$C$25&lt;=250000),"","※申請できません")</f>
        <v/>
      </c>
    </row>
    <row r="26" spans="2:5" ht="6.75" customHeight="1" thickTop="1"/>
    <row r="27" spans="2:5" ht="14.25" thickBot="1">
      <c r="B27" s="1" t="s">
        <v>40</v>
      </c>
    </row>
    <row r="28" spans="2:5" ht="14.25" thickTop="1">
      <c r="B28" s="4" t="s">
        <v>133</v>
      </c>
      <c r="C28" s="49"/>
      <c r="D28" s="5" t="s">
        <v>46</v>
      </c>
      <c r="E28" s="6"/>
    </row>
    <row r="29" spans="2:5" ht="24">
      <c r="B29" s="10" t="s">
        <v>137</v>
      </c>
      <c r="C29" s="45" t="str">
        <f>IF(C11*C19/100*24*365=0,"",C11*C19/100*24*365)</f>
        <v/>
      </c>
      <c r="D29" s="8" t="s">
        <v>46</v>
      </c>
      <c r="E29" s="15"/>
    </row>
    <row r="30" spans="2:5" ht="24.75" thickBot="1">
      <c r="B30" s="24" t="s">
        <v>138</v>
      </c>
      <c r="C30" s="27" t="str">
        <f>IFERROR(C28/C29*100,"")</f>
        <v/>
      </c>
      <c r="D30" s="14" t="s">
        <v>49</v>
      </c>
      <c r="E30" s="57" t="str">
        <f>IF($C$30&gt;=50,"","※申請できません")</f>
        <v/>
      </c>
    </row>
    <row r="31" spans="2:5" ht="14.25" thickTop="1"/>
  </sheetData>
  <sheetProtection algorithmName="SHA-512" hashValue="Wmd4BpGo5fEI5yzA8uU98w/plIcqzzsEz/eCZuAUF3vlnDasQlQeRvlTtoiY6iVvcLjqYUCkHgOu6gzm6lck5w==" saltValue="HzlrnD9ls94mp+DaMI9ZgQ==" spinCount="100000" sheet="1" objects="1" scenarios="1"/>
  <mergeCells count="6">
    <mergeCell ref="C20:E20"/>
    <mergeCell ref="C2:D2"/>
    <mergeCell ref="B4:E4"/>
    <mergeCell ref="C6:E6"/>
    <mergeCell ref="C7:E7"/>
    <mergeCell ref="C8:E8"/>
  </mergeCells>
  <phoneticPr fontId="2"/>
  <conditionalFormatting sqref="C11">
    <cfRule type="cellIs" dxfId="5" priority="5" operator="equal">
      <formula>""</formula>
    </cfRule>
    <cfRule type="cellIs" dxfId="4" priority="8" operator="lessThan">
      <formula>1</formula>
    </cfRule>
    <cfRule type="cellIs" dxfId="3" priority="9" operator="greaterThanOrEqual">
      <formula>10</formula>
    </cfRule>
  </conditionalFormatting>
  <conditionalFormatting sqref="C25">
    <cfRule type="cellIs" dxfId="2" priority="1" operator="equal">
      <formula>""</formula>
    </cfRule>
    <cfRule type="cellIs" dxfId="1" priority="11" operator="greaterThan">
      <formula>250000</formula>
    </cfRule>
  </conditionalFormatting>
  <conditionalFormatting sqref="C30">
    <cfRule type="cellIs" dxfId="0" priority="10" operator="lessThan">
      <formula>50</formula>
    </cfRule>
  </conditionalFormatting>
  <dataValidations count="1">
    <dataValidation type="list" allowBlank="1" showInputMessage="1" showErrorMessage="1" sqref="C8:E8" xr:uid="{00000000-0002-0000-0400-000000000000}">
      <formula1>$R$8:$R$10</formula1>
    </dataValidation>
  </dataValidations>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別記様式第１号計画書</vt:lpstr>
      <vt:lpstr>別記様式第２号⑴（家庭用）</vt:lpstr>
      <vt:lpstr>別記様式第２号⑵（業務用）</vt:lpstr>
      <vt:lpstr>別記様式第２号⑶（ソーラーカーポート等）（家庭用）</vt:lpstr>
      <vt:lpstr>別記様式第２号⑷（ソーラーカーポート等）（業務用）</vt:lpstr>
      <vt:lpstr>別記様式第１号計画書!Print_Area</vt:lpstr>
      <vt:lpstr>'別記様式第２号⑴（家庭用）'!Print_Area</vt:lpstr>
      <vt:lpstr>'別記様式第２号⑵（業務用）'!Print_Area</vt:lpstr>
      <vt:lpstr>'別記様式第２号⑶（ソーラーカーポート等）（家庭用）'!Print_Area</vt:lpstr>
      <vt:lpstr>'別記様式第２号⑷（ソーラーカーポート等）（業務用）'!Print_Area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市民部_環境課1919</dc:creator>
  <cp:lastModifiedBy>横山　皓己</cp:lastModifiedBy>
  <cp:lastPrinted>2025-06-09T07:59:18Z</cp:lastPrinted>
  <dcterms:created xsi:type="dcterms:W3CDTF">2015-06-05T18:19:34Z</dcterms:created>
  <dcterms:modified xsi:type="dcterms:W3CDTF">2025-06-10T08:39:17Z</dcterms:modified>
</cp:coreProperties>
</file>